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5195" windowHeight="9120" tabRatio="658" activeTab="2"/>
  </bookViews>
  <sheets>
    <sheet name="Ж 8-10" sheetId="8" r:id="rId1"/>
    <sheet name="М 8-10" sheetId="6" r:id="rId2"/>
    <sheet name="М 11-13" sheetId="9" r:id="rId3"/>
    <sheet name="Ж 11-13" sheetId="10" r:id="rId4"/>
    <sheet name="М 14-15" sheetId="11" r:id="rId5"/>
    <sheet name="Ж 14-15" sheetId="12" r:id="rId6"/>
    <sheet name="М 16-18" sheetId="13" r:id="rId7"/>
    <sheet name="Ж 16-18" sheetId="14" r:id="rId8"/>
    <sheet name="связки мужские" sheetId="15" r:id="rId9"/>
    <sheet name="связки смешанные" sheetId="16" r:id="rId10"/>
  </sheets>
  <definedNames>
    <definedName name="_xlnm.Print_Area" localSheetId="3">'Ж 11-13'!$B$1:$U$29</definedName>
    <definedName name="_xlnm.Print_Area" localSheetId="5">'Ж 14-15'!$B$1:$V$27</definedName>
    <definedName name="_xlnm.Print_Area" localSheetId="7">'Ж 16-18'!$B$1:$U$21</definedName>
    <definedName name="_xlnm.Print_Area" localSheetId="0">'Ж 8-10'!$B$1:$U$24</definedName>
    <definedName name="_xlnm.Print_Area" localSheetId="2">'М 11-13'!$B$1:$U$31</definedName>
    <definedName name="_xlnm.Print_Area" localSheetId="4">'М 14-15'!$B$1:$U$27</definedName>
    <definedName name="_xlnm.Print_Area" localSheetId="6">'М 16-18'!$B$1:$U$29</definedName>
    <definedName name="_xlnm.Print_Area" localSheetId="1">'М 8-10'!$B$1:$U$27</definedName>
    <definedName name="_xlnm.Print_Area" localSheetId="8">'связки мужские'!$B$1:$X$36</definedName>
    <definedName name="_xlnm.Print_Area" localSheetId="9">'связки смешанные'!$B$1:$X$42</definedName>
  </definedNames>
  <calcPr calcId="145621"/>
</workbook>
</file>

<file path=xl/calcChain.xml><?xml version="1.0" encoding="utf-8"?>
<calcChain xmlns="http://schemas.openxmlformats.org/spreadsheetml/2006/main">
  <c r="Q10" i="16" l="1"/>
  <c r="F20" i="13" l="1"/>
  <c r="F18" i="11"/>
  <c r="F20" i="10"/>
  <c r="E35" i="16" l="1"/>
  <c r="E29" i="15"/>
  <c r="T18" i="16"/>
  <c r="U18" i="16" s="1"/>
  <c r="Q18" i="16"/>
  <c r="Q20" i="16"/>
  <c r="T20" i="16" s="1"/>
  <c r="U20" i="16" s="1"/>
  <c r="Q22" i="16"/>
  <c r="T22" i="16" s="1"/>
  <c r="U22" i="16" s="1"/>
  <c r="Q24" i="16"/>
  <c r="T24" i="16" s="1"/>
  <c r="U24" i="16" s="1"/>
  <c r="Q26" i="16"/>
  <c r="T26" i="16" s="1"/>
  <c r="U26" i="16" s="1"/>
  <c r="Q28" i="16"/>
  <c r="T28" i="16" s="1"/>
  <c r="U28" i="16" s="1"/>
  <c r="Q30" i="16"/>
  <c r="T30" i="16" s="1"/>
  <c r="U30" i="16" s="1"/>
  <c r="F30" i="16"/>
  <c r="G30" i="16" s="1"/>
  <c r="F31" i="16"/>
  <c r="F18" i="16"/>
  <c r="F19" i="16"/>
  <c r="F20" i="16"/>
  <c r="G20" i="16" s="1"/>
  <c r="F21" i="16"/>
  <c r="F22" i="16"/>
  <c r="F23" i="16"/>
  <c r="F24" i="16"/>
  <c r="G24" i="16" s="1"/>
  <c r="F25" i="16"/>
  <c r="F26" i="16"/>
  <c r="F27" i="16"/>
  <c r="F28" i="16"/>
  <c r="G28" i="16" s="1"/>
  <c r="F29" i="16"/>
  <c r="Q22" i="15"/>
  <c r="T22" i="15" s="1"/>
  <c r="U22" i="15" s="1"/>
  <c r="Q24" i="15"/>
  <c r="T24" i="15" s="1"/>
  <c r="U24" i="15" s="1"/>
  <c r="Q12" i="15"/>
  <c r="Q14" i="15"/>
  <c r="Q16" i="15"/>
  <c r="Q18" i="15"/>
  <c r="Q20" i="15"/>
  <c r="T20" i="15" s="1"/>
  <c r="U20" i="15" s="1"/>
  <c r="Q10" i="15"/>
  <c r="F20" i="15"/>
  <c r="F21" i="15"/>
  <c r="F22" i="15"/>
  <c r="F23" i="15"/>
  <c r="F24" i="15"/>
  <c r="F25" i="15"/>
  <c r="N14" i="13"/>
  <c r="G26" i="16" l="1"/>
  <c r="G22" i="16"/>
  <c r="G22" i="15"/>
  <c r="G18" i="16"/>
  <c r="G20" i="15"/>
  <c r="G24" i="15"/>
  <c r="N19" i="9"/>
  <c r="Q19" i="9" s="1"/>
  <c r="R19" i="9" s="1"/>
  <c r="F19" i="9"/>
  <c r="F15" i="11"/>
  <c r="F16" i="11"/>
  <c r="N14" i="11"/>
  <c r="Q14" i="11" s="1"/>
  <c r="R14" i="11" s="1"/>
  <c r="N15" i="11"/>
  <c r="Q15" i="11" s="1"/>
  <c r="R15" i="11" s="1"/>
  <c r="F14" i="11"/>
  <c r="N15" i="12" l="1"/>
  <c r="Q15" i="12" s="1"/>
  <c r="R15" i="12" s="1"/>
  <c r="F15" i="12"/>
  <c r="N10" i="13"/>
  <c r="N11" i="13"/>
  <c r="N12" i="13"/>
  <c r="N13" i="13"/>
  <c r="N15" i="13"/>
  <c r="N16" i="13"/>
  <c r="N17" i="13"/>
  <c r="N18" i="13"/>
  <c r="F10" i="12"/>
  <c r="F11" i="12"/>
  <c r="F12" i="12"/>
  <c r="F13" i="12"/>
  <c r="F14" i="12"/>
  <c r="F16" i="12"/>
  <c r="C4" i="14"/>
  <c r="C3" i="14"/>
  <c r="C4" i="13"/>
  <c r="C3" i="13"/>
  <c r="C4" i="12"/>
  <c r="C3" i="12"/>
  <c r="C4" i="11"/>
  <c r="C3" i="11"/>
  <c r="C4" i="10"/>
  <c r="C3" i="10"/>
  <c r="N11" i="12"/>
  <c r="Q11" i="12" s="1"/>
  <c r="R11" i="12" s="1"/>
  <c r="N12" i="12"/>
  <c r="Q12" i="12" s="1"/>
  <c r="R12" i="12" s="1"/>
  <c r="N13" i="12"/>
  <c r="Q13" i="12" s="1"/>
  <c r="R13" i="12" s="1"/>
  <c r="N14" i="12"/>
  <c r="Q14" i="12" s="1"/>
  <c r="R14" i="12" s="1"/>
  <c r="N16" i="12"/>
  <c r="Q16" i="12" s="1"/>
  <c r="R16" i="12" s="1"/>
  <c r="N10" i="12"/>
  <c r="Q10" i="12" s="1"/>
  <c r="R10" i="12" s="1"/>
  <c r="N11" i="11"/>
  <c r="N12" i="11"/>
  <c r="N13" i="11"/>
  <c r="N16" i="11"/>
  <c r="N10" i="11"/>
  <c r="N18" i="10"/>
  <c r="Q18" i="10" s="1"/>
  <c r="R18" i="10" s="1"/>
  <c r="F18" i="10"/>
  <c r="N16" i="10"/>
  <c r="Q16" i="10" s="1"/>
  <c r="R16" i="10" s="1"/>
  <c r="N17" i="10"/>
  <c r="Q17" i="10" s="1"/>
  <c r="R17" i="10" s="1"/>
  <c r="F16" i="10"/>
  <c r="F17" i="10"/>
  <c r="N11" i="10"/>
  <c r="N12" i="10"/>
  <c r="N13" i="10"/>
  <c r="N14" i="10"/>
  <c r="N15" i="10"/>
  <c r="N10" i="10"/>
  <c r="N14" i="9"/>
  <c r="Q14" i="9" s="1"/>
  <c r="R14" i="9" s="1"/>
  <c r="F14" i="9"/>
  <c r="F16" i="9"/>
  <c r="F17" i="9"/>
  <c r="F18" i="9"/>
  <c r="N16" i="9"/>
  <c r="Q16" i="9" s="1"/>
  <c r="R16" i="9" s="1"/>
  <c r="N17" i="9"/>
  <c r="Q17" i="9" s="1"/>
  <c r="R17" i="9" s="1"/>
  <c r="N18" i="9"/>
  <c r="Q18" i="9" s="1"/>
  <c r="R18" i="9" s="1"/>
  <c r="F12" i="9"/>
  <c r="F13" i="9"/>
  <c r="F15" i="9"/>
  <c r="F20" i="9"/>
  <c r="N12" i="9"/>
  <c r="Q12" i="9" s="1"/>
  <c r="R12" i="9" s="1"/>
  <c r="N13" i="9"/>
  <c r="Q13" i="9" s="1"/>
  <c r="R13" i="9" s="1"/>
  <c r="N15" i="9"/>
  <c r="Q15" i="9" s="1"/>
  <c r="R15" i="9" s="1"/>
  <c r="N20" i="9"/>
  <c r="Q20" i="9" s="1"/>
  <c r="R20" i="9" s="1"/>
  <c r="N10" i="9"/>
  <c r="N11" i="9"/>
  <c r="C4" i="9"/>
  <c r="C3" i="9"/>
  <c r="C4" i="8"/>
  <c r="C3" i="8"/>
  <c r="N11" i="8"/>
  <c r="N12" i="8"/>
  <c r="N13" i="8"/>
  <c r="N10" i="8"/>
  <c r="N10" i="6"/>
  <c r="N11" i="6"/>
  <c r="N12" i="6"/>
  <c r="N13" i="6"/>
  <c r="N14" i="6"/>
  <c r="N15" i="6"/>
  <c r="N16" i="6"/>
  <c r="Q16" i="6"/>
  <c r="R16" i="6" s="1"/>
  <c r="F16" i="6"/>
  <c r="C3" i="15" l="1"/>
  <c r="C3" i="16"/>
  <c r="C4" i="15"/>
  <c r="C4" i="16"/>
  <c r="S15" i="12"/>
  <c r="E20" i="12"/>
  <c r="T15" i="12" s="1"/>
  <c r="S16" i="12"/>
  <c r="S11" i="12"/>
  <c r="S14" i="12"/>
  <c r="S13" i="12"/>
  <c r="S10" i="12"/>
  <c r="S12" i="12"/>
  <c r="F10" i="6"/>
  <c r="F11" i="6"/>
  <c r="F12" i="6"/>
  <c r="F13" i="6"/>
  <c r="F14" i="6"/>
  <c r="F15" i="6"/>
  <c r="F10" i="8"/>
  <c r="F17" i="16"/>
  <c r="Q16" i="16"/>
  <c r="T16" i="16" s="1"/>
  <c r="U16" i="16" s="1"/>
  <c r="F16" i="16"/>
  <c r="F15" i="16"/>
  <c r="Q14" i="16"/>
  <c r="T14" i="16" s="1"/>
  <c r="U14" i="16" s="1"/>
  <c r="F14" i="16"/>
  <c r="F13" i="16"/>
  <c r="Q12" i="16"/>
  <c r="T12" i="16" s="1"/>
  <c r="U12" i="16" s="1"/>
  <c r="F12" i="16"/>
  <c r="F11" i="16"/>
  <c r="T10" i="16"/>
  <c r="U10" i="16" s="1"/>
  <c r="F10" i="16"/>
  <c r="T10" i="12" l="1"/>
  <c r="V18" i="16"/>
  <c r="V22" i="16"/>
  <c r="V28" i="16"/>
  <c r="V20" i="16"/>
  <c r="V26" i="16"/>
  <c r="V30" i="16"/>
  <c r="V24" i="16"/>
  <c r="F33" i="16"/>
  <c r="G12" i="16"/>
  <c r="G14" i="16"/>
  <c r="G16" i="16"/>
  <c r="V10" i="16"/>
  <c r="V12" i="16"/>
  <c r="V14" i="16"/>
  <c r="V16" i="16"/>
  <c r="G10" i="16"/>
  <c r="W10" i="16" l="1"/>
  <c r="W18" i="16"/>
  <c r="W24" i="16"/>
  <c r="W28" i="16"/>
  <c r="W20" i="16"/>
  <c r="W26" i="16"/>
  <c r="W30" i="16"/>
  <c r="W22" i="16"/>
  <c r="W16" i="16"/>
  <c r="W14" i="16"/>
  <c r="W12" i="16"/>
  <c r="Q18" i="13" l="1"/>
  <c r="R18" i="13" s="1"/>
  <c r="F18" i="13"/>
  <c r="Q17" i="13"/>
  <c r="R17" i="13" s="1"/>
  <c r="F17" i="13"/>
  <c r="T12" i="15" l="1"/>
  <c r="U12" i="15" s="1"/>
  <c r="T14" i="15"/>
  <c r="U14" i="15" s="1"/>
  <c r="T16" i="15"/>
  <c r="U16" i="15" s="1"/>
  <c r="T18" i="15"/>
  <c r="F16" i="15"/>
  <c r="F17" i="15"/>
  <c r="F18" i="15"/>
  <c r="F19" i="15"/>
  <c r="T10" i="15"/>
  <c r="U10" i="15" s="1"/>
  <c r="F10" i="15"/>
  <c r="F11" i="15"/>
  <c r="F12" i="15"/>
  <c r="F13" i="15"/>
  <c r="F14" i="15"/>
  <c r="F15" i="15"/>
  <c r="N10" i="14"/>
  <c r="Q10" i="14" s="1"/>
  <c r="R10" i="14" s="1"/>
  <c r="E14" i="14" s="1"/>
  <c r="F10" i="14"/>
  <c r="Q16" i="13"/>
  <c r="R16" i="13" s="1"/>
  <c r="F16" i="13"/>
  <c r="Q15" i="13"/>
  <c r="R15" i="13" s="1"/>
  <c r="F15" i="13"/>
  <c r="Q14" i="13"/>
  <c r="R14" i="13" s="1"/>
  <c r="F14" i="13"/>
  <c r="Q13" i="13"/>
  <c r="R13" i="13" s="1"/>
  <c r="F13" i="13"/>
  <c r="Q12" i="13"/>
  <c r="R12" i="13" s="1"/>
  <c r="F12" i="13"/>
  <c r="Q11" i="13"/>
  <c r="R11" i="13" s="1"/>
  <c r="F11" i="13"/>
  <c r="Q10" i="13"/>
  <c r="R10" i="13" s="1"/>
  <c r="F10" i="13"/>
  <c r="Q16" i="11"/>
  <c r="R16" i="11" s="1"/>
  <c r="Q13" i="11"/>
  <c r="R13" i="11" s="1"/>
  <c r="F13" i="11"/>
  <c r="Q12" i="11"/>
  <c r="R12" i="11" s="1"/>
  <c r="E20" i="11" s="1"/>
  <c r="F12" i="11"/>
  <c r="Q11" i="11"/>
  <c r="R11" i="11" s="1"/>
  <c r="F11" i="11"/>
  <c r="Q10" i="11"/>
  <c r="R10" i="11" s="1"/>
  <c r="F10" i="11"/>
  <c r="Q15" i="10"/>
  <c r="R15" i="10" s="1"/>
  <c r="E22" i="10" s="1"/>
  <c r="F15" i="10"/>
  <c r="Q14" i="10"/>
  <c r="R14" i="10" s="1"/>
  <c r="F14" i="10"/>
  <c r="Q13" i="10"/>
  <c r="R13" i="10" s="1"/>
  <c r="F13" i="10"/>
  <c r="Q12" i="10"/>
  <c r="R12" i="10" s="1"/>
  <c r="F12" i="10"/>
  <c r="Q11" i="10"/>
  <c r="R11" i="10" s="1"/>
  <c r="F11" i="10"/>
  <c r="Q10" i="10"/>
  <c r="R10" i="10" s="1"/>
  <c r="F10" i="10"/>
  <c r="Q11" i="9"/>
  <c r="R11" i="9" s="1"/>
  <c r="E24" i="9" s="1"/>
  <c r="F11" i="9"/>
  <c r="Q10" i="9"/>
  <c r="R10" i="9" s="1"/>
  <c r="F10" i="9"/>
  <c r="Q13" i="8"/>
  <c r="R13" i="8" s="1"/>
  <c r="F13" i="8"/>
  <c r="Q12" i="8"/>
  <c r="R12" i="8" s="1"/>
  <c r="S12" i="8" s="1"/>
  <c r="F12" i="8"/>
  <c r="Q11" i="8"/>
  <c r="R11" i="8" s="1"/>
  <c r="F11" i="8"/>
  <c r="Q10" i="8"/>
  <c r="R10" i="8" s="1"/>
  <c r="E17" i="8" l="1"/>
  <c r="S10" i="8"/>
  <c r="S11" i="8"/>
  <c r="F27" i="15"/>
  <c r="S15" i="11"/>
  <c r="S14" i="11"/>
  <c r="S14" i="9"/>
  <c r="S19" i="9"/>
  <c r="S18" i="10"/>
  <c r="S16" i="10"/>
  <c r="S17" i="10"/>
  <c r="S10" i="14"/>
  <c r="E22" i="13"/>
  <c r="T12" i="13" s="1"/>
  <c r="S10" i="10"/>
  <c r="S14" i="10"/>
  <c r="S11" i="10"/>
  <c r="S13" i="10"/>
  <c r="T13" i="10"/>
  <c r="S15" i="10"/>
  <c r="S12" i="10"/>
  <c r="T12" i="10"/>
  <c r="S18" i="9"/>
  <c r="S13" i="9"/>
  <c r="S17" i="9"/>
  <c r="S20" i="9"/>
  <c r="S15" i="9"/>
  <c r="S12" i="9"/>
  <c r="S16" i="9"/>
  <c r="S16" i="13"/>
  <c r="S15" i="13"/>
  <c r="S18" i="13"/>
  <c r="S13" i="13"/>
  <c r="S11" i="13"/>
  <c r="S14" i="13"/>
  <c r="S12" i="13"/>
  <c r="S17" i="13"/>
  <c r="S10" i="13"/>
  <c r="S12" i="11"/>
  <c r="G10" i="15"/>
  <c r="U18" i="15"/>
  <c r="G16" i="15"/>
  <c r="G14" i="15"/>
  <c r="G12" i="15"/>
  <c r="G18" i="15"/>
  <c r="S11" i="11"/>
  <c r="S16" i="11"/>
  <c r="S10" i="11"/>
  <c r="S13" i="11"/>
  <c r="S10" i="9"/>
  <c r="S11" i="9"/>
  <c r="W16" i="15" l="1"/>
  <c r="W18" i="15"/>
  <c r="W14" i="15"/>
  <c r="V20" i="15"/>
  <c r="V24" i="15"/>
  <c r="V22" i="15"/>
  <c r="W12" i="15"/>
  <c r="W20" i="15"/>
  <c r="W24" i="15"/>
  <c r="W22" i="15"/>
  <c r="W10" i="15"/>
  <c r="T13" i="13"/>
  <c r="T16" i="13"/>
  <c r="T10" i="11"/>
  <c r="T15" i="11"/>
  <c r="T14" i="11"/>
  <c r="T19" i="9"/>
  <c r="T14" i="9"/>
  <c r="T10" i="10"/>
  <c r="T18" i="10"/>
  <c r="T16" i="10"/>
  <c r="T17" i="10"/>
  <c r="T11" i="13"/>
  <c r="T15" i="13"/>
  <c r="T17" i="13"/>
  <c r="T18" i="13"/>
  <c r="T14" i="13"/>
  <c r="T10" i="13"/>
  <c r="T14" i="12"/>
  <c r="T13" i="12"/>
  <c r="T11" i="12"/>
  <c r="T16" i="12"/>
  <c r="T12" i="12"/>
  <c r="T13" i="11"/>
  <c r="T11" i="11"/>
  <c r="T12" i="11"/>
  <c r="T16" i="11"/>
  <c r="T10" i="9"/>
  <c r="T15" i="10"/>
  <c r="T14" i="10"/>
  <c r="T11" i="10"/>
  <c r="T20" i="9"/>
  <c r="T17" i="9"/>
  <c r="T13" i="9"/>
  <c r="T12" i="9"/>
  <c r="T15" i="9"/>
  <c r="T16" i="9"/>
  <c r="T18" i="9"/>
  <c r="T11" i="9"/>
  <c r="T11" i="8"/>
  <c r="T12" i="8"/>
  <c r="T10" i="8"/>
  <c r="V10" i="15"/>
  <c r="V16" i="15"/>
  <c r="V18" i="15"/>
  <c r="V12" i="15"/>
  <c r="V14" i="15"/>
  <c r="Q12" i="6"/>
  <c r="R12" i="6" s="1"/>
  <c r="Q13" i="6"/>
  <c r="R13" i="6" s="1"/>
  <c r="Q14" i="6"/>
  <c r="R14" i="6" s="1"/>
  <c r="Q15" i="6"/>
  <c r="R15" i="6" s="1"/>
  <c r="Q10" i="6" l="1"/>
  <c r="R10" i="6" s="1"/>
  <c r="E20" i="6" s="1"/>
  <c r="Q11" i="6"/>
  <c r="R11" i="6" s="1"/>
  <c r="S16" i="6" l="1"/>
  <c r="T16" i="6"/>
  <c r="T11" i="6"/>
  <c r="T10" i="6"/>
  <c r="T12" i="6"/>
  <c r="T15" i="6"/>
  <c r="T13" i="6"/>
  <c r="T14" i="6"/>
  <c r="S11" i="6"/>
  <c r="S15" i="6"/>
  <c r="S14" i="6"/>
  <c r="S13" i="6"/>
  <c r="S12" i="6"/>
  <c r="S10" i="6"/>
</calcChain>
</file>

<file path=xl/sharedStrings.xml><?xml version="1.0" encoding="utf-8"?>
<sst xmlns="http://schemas.openxmlformats.org/spreadsheetml/2006/main" count="768" uniqueCount="177">
  <si>
    <t>Старт номер</t>
  </si>
  <si>
    <t>Участник</t>
  </si>
  <si>
    <t>Квалиф.</t>
  </si>
  <si>
    <t>Штрафы, баллы</t>
  </si>
  <si>
    <t>Штраф-ное время</t>
  </si>
  <si>
    <t>Время работы на дистанции</t>
  </si>
  <si>
    <t>Общее время</t>
  </si>
  <si>
    <t>Место</t>
  </si>
  <si>
    <t>траверс</t>
  </si>
  <si>
    <t>спуск</t>
  </si>
  <si>
    <t>Сумма баллов</t>
  </si>
  <si>
    <t>1ю</t>
  </si>
  <si>
    <t>3ю</t>
  </si>
  <si>
    <t>2ю</t>
  </si>
  <si>
    <t>Дистанция 1 класса</t>
  </si>
  <si>
    <t>Подъем</t>
  </si>
  <si>
    <t>сумма баллов</t>
  </si>
  <si>
    <t>парал. Перила</t>
  </si>
  <si>
    <t>Команда</t>
  </si>
  <si>
    <t>превыше-ние лучшего результата</t>
  </si>
  <si>
    <t>Ранг участника</t>
  </si>
  <si>
    <t>Ранг дистанции</t>
  </si>
  <si>
    <t>Лучший результат</t>
  </si>
  <si>
    <t>№ п\п</t>
  </si>
  <si>
    <t>Выполнено разрядов</t>
  </si>
  <si>
    <t>Выполнен разряд</t>
  </si>
  <si>
    <t>Управление образования АММР</t>
  </si>
  <si>
    <t>МКОУ ДОД "Мильковская ДЮСШ"</t>
  </si>
  <si>
    <t>Главный судья                                                                                                    С.А. Трофимов, сС1К, с. Мильково</t>
  </si>
  <si>
    <t>&lt;1</t>
  </si>
  <si>
    <t>б/р</t>
  </si>
  <si>
    <t>Тарасов Артём</t>
  </si>
  <si>
    <t>Гырдымов Геннадий</t>
  </si>
  <si>
    <t>Мильковская ДЮСШ (тренер Фомина О.В.)</t>
  </si>
  <si>
    <t>Штраф. Баллы</t>
  </si>
  <si>
    <t>Кузнецов Алексей</t>
  </si>
  <si>
    <t>Фомин Егор</t>
  </si>
  <si>
    <t>Горельский Леонид</t>
  </si>
  <si>
    <t>Мильковская ДЮСШ (тренер Глазунова Г.С.)</t>
  </si>
  <si>
    <t>Богдан Юлия</t>
  </si>
  <si>
    <t>Кириченко Софья</t>
  </si>
  <si>
    <t>Павлова Марина</t>
  </si>
  <si>
    <t>Самсоненко Полина</t>
  </si>
  <si>
    <t>мин. 1 штрафной балл</t>
  </si>
  <si>
    <t>Собакин Александр</t>
  </si>
  <si>
    <t>Толман Михаил</t>
  </si>
  <si>
    <t>Красильников Константин</t>
  </si>
  <si>
    <t>Ковшиков Никита</t>
  </si>
  <si>
    <t>Сюткина Ирина</t>
  </si>
  <si>
    <t>Чигиринцев Олег</t>
  </si>
  <si>
    <t>Зимин Данил</t>
  </si>
  <si>
    <t>Дернова Дарья</t>
  </si>
  <si>
    <t>Курлыгина Анастасия</t>
  </si>
  <si>
    <t>Дистанция 2 класса</t>
  </si>
  <si>
    <t>Юниорки 8-11 кл.</t>
  </si>
  <si>
    <t>Ранг связки</t>
  </si>
  <si>
    <t>2.1</t>
  </si>
  <si>
    <t>2.2</t>
  </si>
  <si>
    <t>3.1</t>
  </si>
  <si>
    <t>3.2</t>
  </si>
  <si>
    <t>4.1</t>
  </si>
  <si>
    <t>4.2</t>
  </si>
  <si>
    <t>подъём стенд</t>
  </si>
  <si>
    <t>5.1</t>
  </si>
  <si>
    <t>5.2</t>
  </si>
  <si>
    <t>6.1</t>
  </si>
  <si>
    <t>6.2</t>
  </si>
  <si>
    <t>7.1</t>
  </si>
  <si>
    <t>7.2</t>
  </si>
  <si>
    <t>Долгань Полина</t>
  </si>
  <si>
    <t>Сборнова Кристина</t>
  </si>
  <si>
    <t>Бондаренко Ирина</t>
  </si>
  <si>
    <t>Горельский Иван</t>
  </si>
  <si>
    <t>Езерский Никита</t>
  </si>
  <si>
    <t>Ярыга Варвара</t>
  </si>
  <si>
    <t>Плотникова Виктория</t>
  </si>
  <si>
    <t>Панфилова Полина</t>
  </si>
  <si>
    <t>Толмачёв Артём</t>
  </si>
  <si>
    <t>Рябинин Елисей</t>
  </si>
  <si>
    <t>Кириченко Евгений</t>
  </si>
  <si>
    <t>Ащеулов Кирилл</t>
  </si>
  <si>
    <t>Байшев Дмитрий</t>
  </si>
  <si>
    <t xml:space="preserve"> </t>
  </si>
  <si>
    <t>Тучин Алексей</t>
  </si>
  <si>
    <t>нет</t>
  </si>
  <si>
    <t>www.kubantur.com</t>
  </si>
  <si>
    <t xml:space="preserve">www.kubantur.com </t>
  </si>
  <si>
    <t>Мильковская ДЮСШ (тренер Трофимов С.А.)</t>
  </si>
  <si>
    <t>15-16 февраля 2014 с. Мильково, Камчатский край</t>
  </si>
  <si>
    <t>Мальчики 8-10 лет</t>
  </si>
  <si>
    <t>Открытое первенство Мильковского района по спортивному туризму (0840211411Я-дистанция-горная)</t>
  </si>
  <si>
    <t>Бабуленко Анатолий</t>
  </si>
  <si>
    <t>Аббакумов Владислав</t>
  </si>
  <si>
    <t>Юрочкин Никита</t>
  </si>
  <si>
    <t>Узлы</t>
  </si>
  <si>
    <t>Главный секретарь                                                                                            О.В. Фомина, с. Мильково</t>
  </si>
  <si>
    <t>Девочки 8-10 лет</t>
  </si>
  <si>
    <t>Мальчики 11-13 лет</t>
  </si>
  <si>
    <t>"Бастион", МСОШ 1 (тренер Слободчиков М.И.)</t>
  </si>
  <si>
    <t>Горельский Симеон</t>
  </si>
  <si>
    <t>Горельский Степан</t>
  </si>
  <si>
    <t>Главный секретарь                                                                                           О.В. Фомина, с. Мильково</t>
  </si>
  <si>
    <t>Девочки 11-13 лет</t>
  </si>
  <si>
    <t>Ковш Критина</t>
  </si>
  <si>
    <t>Морозова Мария</t>
  </si>
  <si>
    <t>Юноши 14-15 лет</t>
  </si>
  <si>
    <t>Фарберов Иван</t>
  </si>
  <si>
    <t>"Горное безумие", КДДЮТЭ (тренеры Золотова О.И., Баланюк Э.Н.)</t>
  </si>
  <si>
    <t>III</t>
  </si>
  <si>
    <t>узлы</t>
  </si>
  <si>
    <t>Двореченцев Сергей</t>
  </si>
  <si>
    <t>"Узон", КДДЮТЭ (тренеры Пронин В.Ю., Бугаёв Н.Н.)</t>
  </si>
  <si>
    <t>Девушки 14-15 лет</t>
  </si>
  <si>
    <t>Золотко София</t>
  </si>
  <si>
    <t>Федина Екатерина</t>
  </si>
  <si>
    <t>Шипина Анна</t>
  </si>
  <si>
    <t>Воронова Елизавета</t>
  </si>
  <si>
    <t>Юниоры 16-18 лет</t>
  </si>
  <si>
    <t>Суржик Дмитрий</t>
  </si>
  <si>
    <t>I</t>
  </si>
  <si>
    <t>Пикун Иван</t>
  </si>
  <si>
    <t>Стрижка Андрей</t>
  </si>
  <si>
    <t>Друзина Анастасия</t>
  </si>
  <si>
    <t>Сухарев Игорь</t>
  </si>
  <si>
    <t>Седов Александр</t>
  </si>
  <si>
    <t>Полуэктова Нина</t>
  </si>
  <si>
    <t>"Узон", КДДЮТЭ, (тренеры Пронин В.Ю., Бугаёв Н.Н.)</t>
  </si>
  <si>
    <t>Лонгинов Алексей</t>
  </si>
  <si>
    <t>"Романтик", ДСОШ (тренер Красильников В.И.)</t>
  </si>
  <si>
    <t>Ю Ярослав</t>
  </si>
  <si>
    <t>Цуркан Кирилл</t>
  </si>
  <si>
    <t>не старт</t>
  </si>
  <si>
    <t>1 чел.</t>
  </si>
  <si>
    <t>1 чел</t>
  </si>
  <si>
    <t>4 чел</t>
  </si>
  <si>
    <t>2 чел</t>
  </si>
  <si>
    <t>2</t>
  </si>
  <si>
    <t xml:space="preserve">  </t>
  </si>
  <si>
    <t>Связки мужские</t>
  </si>
  <si>
    <t>1.1</t>
  </si>
  <si>
    <t>1.2</t>
  </si>
  <si>
    <t>Стришка Андрей</t>
  </si>
  <si>
    <t>Трпверс</t>
  </si>
  <si>
    <t>Наклонная переправа</t>
  </si>
  <si>
    <t>Плавающие перила</t>
  </si>
  <si>
    <t>Подъём</t>
  </si>
  <si>
    <t>Связки смешанные</t>
  </si>
  <si>
    <t>10.1</t>
  </si>
  <si>
    <t>10.2</t>
  </si>
  <si>
    <t>Траверс</t>
  </si>
  <si>
    <t>11.1</t>
  </si>
  <si>
    <t>11.2</t>
  </si>
  <si>
    <t>12.1</t>
  </si>
  <si>
    <t>12.2</t>
  </si>
  <si>
    <t>Мильковская ДЮСШ (тренер Глузова Г.С.)</t>
  </si>
  <si>
    <t>13.1</t>
  </si>
  <si>
    <t>13.2</t>
  </si>
  <si>
    <t>"Узон", КДДЮТЭ (тренеры Пронин В.Ю., Бугаев Н.Н.)</t>
  </si>
  <si>
    <t>14.1</t>
  </si>
  <si>
    <t>14.2</t>
  </si>
  <si>
    <t>15.1</t>
  </si>
  <si>
    <t>15.2</t>
  </si>
  <si>
    <t>16.1</t>
  </si>
  <si>
    <t>16.2</t>
  </si>
  <si>
    <t>17.1</t>
  </si>
  <si>
    <t>17.2</t>
  </si>
  <si>
    <t>Золотько София</t>
  </si>
  <si>
    <t>18.1</t>
  </si>
  <si>
    <t>18.2</t>
  </si>
  <si>
    <t>19.1</t>
  </si>
  <si>
    <t>19.2</t>
  </si>
  <si>
    <t>20.1</t>
  </si>
  <si>
    <t>20.2</t>
  </si>
  <si>
    <t>9.1</t>
  </si>
  <si>
    <t>9.2</t>
  </si>
  <si>
    <t>превышение лучшего результата</t>
  </si>
  <si>
    <t>6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</si>
</sst>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h]:mm:ss;@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u/>
      <sz val="10"/>
      <color theme="10"/>
      <name val="Arial Cyr"/>
      <charset val="204"/>
    </font>
    <font>
      <u/>
      <sz val="10"/>
      <color theme="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7" xfId="0" applyBorder="1"/>
    <xf numFmtId="165" fontId="0" fillId="0" borderId="0" xfId="0" applyNumberFormat="1"/>
    <xf numFmtId="165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 vertical="top" wrapText="1"/>
    </xf>
    <xf numFmtId="0" fontId="0" fillId="0" borderId="0" xfId="0" applyFont="1" applyBorder="1"/>
    <xf numFmtId="9" fontId="3" fillId="0" borderId="4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0" fillId="0" borderId="0" xfId="1" applyFont="1" applyFill="1"/>
    <xf numFmtId="0" fontId="10" fillId="0" borderId="0" xfId="1" applyFont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0" fillId="0" borderId="0" xfId="0" applyNumberFormat="1" applyAlignment="1"/>
    <xf numFmtId="165" fontId="3" fillId="0" borderId="2" xfId="0" applyNumberFormat="1" applyFont="1" applyBorder="1" applyAlignment="1">
      <alignment horizontal="center" vertical="center" wrapText="1" readingOrder="2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49" fontId="2" fillId="3" borderId="4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9" fontId="2" fillId="2" borderId="4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9" fontId="3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textRotation="90" wrapText="1"/>
    </xf>
    <xf numFmtId="165" fontId="2" fillId="0" borderId="4" xfId="0" applyNumberFormat="1" applyFont="1" applyBorder="1" applyAlignment="1">
      <alignment horizontal="center" textRotation="90" wrapText="1"/>
    </xf>
    <xf numFmtId="165" fontId="2" fillId="0" borderId="9" xfId="0" applyNumberFormat="1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5" fontId="2" fillId="0" borderId="9" xfId="0" applyNumberFormat="1" applyFont="1" applyBorder="1" applyAlignment="1">
      <alignment horizontal="center" textRotation="90" wrapText="1"/>
    </xf>
    <xf numFmtId="165" fontId="2" fillId="0" borderId="3" xfId="0" applyNumberFormat="1" applyFont="1" applyBorder="1" applyAlignment="1">
      <alignment horizontal="center" textRotation="90" wrapText="1"/>
    </xf>
    <xf numFmtId="165" fontId="2" fillId="0" borderId="1" xfId="0" applyNumberFormat="1" applyFont="1" applyBorder="1" applyAlignment="1">
      <alignment horizontal="center" textRotation="90" wrapText="1"/>
    </xf>
    <xf numFmtId="0" fontId="2" fillId="0" borderId="9" xfId="0" applyNumberFormat="1" applyFont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"/>
    </xf>
    <xf numFmtId="0" fontId="2" fillId="0" borderId="1" xfId="0" applyFont="1" applyFill="1" applyBorder="1" applyAlignment="1">
      <alignment horizontal="center" vertical="center" textRotation="2"/>
    </xf>
    <xf numFmtId="165" fontId="3" fillId="0" borderId="4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2"/>
    </xf>
    <xf numFmtId="0" fontId="2" fillId="3" borderId="1" xfId="0" applyFont="1" applyFill="1" applyBorder="1" applyAlignment="1">
      <alignment horizontal="center" vertical="center" textRotation="2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2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2"/>
    </xf>
    <xf numFmtId="0" fontId="2" fillId="3" borderId="4" xfId="0" applyFont="1" applyFill="1" applyBorder="1" applyAlignment="1">
      <alignment horizontal="center" vertical="center" textRotation="2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2" fillId="3" borderId="9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2" borderId="9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2"/>
    </xf>
    <xf numFmtId="0" fontId="2" fillId="2" borderId="9" xfId="0" applyFont="1" applyFill="1" applyBorder="1" applyAlignment="1">
      <alignment horizontal="center" vertical="center" textRotation="2"/>
    </xf>
    <xf numFmtId="0" fontId="2" fillId="2" borderId="1" xfId="0" applyFont="1" applyFill="1" applyBorder="1" applyAlignment="1">
      <alignment horizontal="center" vertical="center" textRotation="2"/>
    </xf>
    <xf numFmtId="0" fontId="2" fillId="2" borderId="4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862327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3908961" y="1335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185552</xdr:colOff>
      <xdr:row>6</xdr:row>
      <xdr:rowOff>123701</xdr:rowOff>
    </xdr:from>
    <xdr:ext cx="184731" cy="264560"/>
    <xdr:sp macro="" textlink="">
      <xdr:nvSpPr>
        <xdr:cNvPr id="2" name="TextBox 1"/>
        <xdr:cNvSpPr txBox="1"/>
      </xdr:nvSpPr>
      <xdr:spPr>
        <a:xfrm>
          <a:off x="4376552" y="1523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ubantur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kubantur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ubantu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kubantur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ubantur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kubantur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ubantur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kubantur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kubantur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ubantu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WhiteSpace="0" zoomScale="75" zoomScaleNormal="75" zoomScaleSheetLayoutView="51" zoomScalePageLayoutView="70" workbookViewId="0">
      <selection activeCell="G26" sqref="G26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1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2" ht="18" x14ac:dyDescent="0.25">
      <c r="D5" s="33" t="s">
        <v>96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1:22" ht="13.5" thickBot="1" x14ac:dyDescent="0.25"/>
    <row r="7" spans="1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1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1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1:22" ht="43.5" customHeight="1" thickBot="1" x14ac:dyDescent="0.25">
      <c r="B10" s="26">
        <v>1</v>
      </c>
      <c r="C10" s="60">
        <v>14</v>
      </c>
      <c r="D10" s="45" t="s">
        <v>40</v>
      </c>
      <c r="E10" s="44" t="s">
        <v>11</v>
      </c>
      <c r="F10" s="45">
        <f>IF(E10="МС",100,IF(E10="КМС",30,IF(OR(E10="1",E10="I"),10,IF(OR(E10="2",E10="II"),3,IF(OR(E10="3",E10="III"),1,IF(E10="1ю",1,IF(E10="2ю",0.3,IF(E10="3ю",0.1,IF(E10="б/р",0)))))))))</f>
        <v>1</v>
      </c>
      <c r="G10" s="45" t="s">
        <v>33</v>
      </c>
      <c r="H10" s="45"/>
      <c r="I10" s="45"/>
      <c r="J10" s="45"/>
      <c r="K10" s="45"/>
      <c r="L10" s="45"/>
      <c r="M10" s="45"/>
      <c r="N10" s="45">
        <f>SUM(I10:M10)</f>
        <v>0</v>
      </c>
      <c r="O10" s="47">
        <v>0.12430555555555556</v>
      </c>
      <c r="P10" s="45"/>
      <c r="Q10" s="47">
        <f>N10*$O$5</f>
        <v>0</v>
      </c>
      <c r="R10" s="48">
        <f>O10+Q10</f>
        <v>0.12430555555555556</v>
      </c>
      <c r="S10" s="59">
        <f>RANK(R10,$R$10:$R$12,1)</f>
        <v>1</v>
      </c>
      <c r="T10" s="61">
        <f>R10/$E$17</f>
        <v>1</v>
      </c>
      <c r="U10" s="70" t="s">
        <v>84</v>
      </c>
    </row>
    <row r="11" spans="1:22" ht="42.75" customHeight="1" thickBot="1" x14ac:dyDescent="0.25">
      <c r="B11" s="26">
        <v>2</v>
      </c>
      <c r="C11" s="60">
        <v>15</v>
      </c>
      <c r="D11" s="45" t="s">
        <v>41</v>
      </c>
      <c r="E11" s="44" t="s">
        <v>30</v>
      </c>
      <c r="F11" s="45">
        <f t="shared" ref="F11:F13" si="0">IF(E11="МС",100,IF(E11="КМС",30,IF(OR(E11="1",E11="I"),10,IF(OR(E11="2",E11="II"),3,IF(OR(E11="3",E11="III"),1,IF(E11="1ю",1,IF(E11="2ю",0.3,IF(E11="3ю",0.1,IF(E11="б/р",0)))))))))</f>
        <v>0</v>
      </c>
      <c r="G11" s="45" t="s">
        <v>33</v>
      </c>
      <c r="H11" s="45"/>
      <c r="I11" s="45">
        <v>10</v>
      </c>
      <c r="J11" s="45">
        <v>1</v>
      </c>
      <c r="K11" s="45"/>
      <c r="L11" s="45"/>
      <c r="M11" s="45">
        <v>10</v>
      </c>
      <c r="N11" s="45">
        <f t="shared" ref="N11:N13" si="1">SUM(I11:M11)</f>
        <v>21</v>
      </c>
      <c r="O11" s="47">
        <v>0.37291666666666662</v>
      </c>
      <c r="P11" s="45"/>
      <c r="Q11" s="47">
        <f>N11*$O$5</f>
        <v>0.21875</v>
      </c>
      <c r="R11" s="48">
        <f t="shared" ref="R11:R13" si="2">O11+Q11</f>
        <v>0.59166666666666656</v>
      </c>
      <c r="S11" s="70">
        <f t="shared" ref="S11:S12" si="3">RANK(R11,$R$10:$R$12,1)</f>
        <v>3</v>
      </c>
      <c r="T11" s="61">
        <f>R11/$E$17</f>
        <v>4.7597765363128479</v>
      </c>
      <c r="U11" s="70" t="s">
        <v>84</v>
      </c>
    </row>
    <row r="12" spans="1:22" s="7" customFormat="1" ht="42.75" customHeight="1" thickBot="1" x14ac:dyDescent="0.25">
      <c r="A12" s="1"/>
      <c r="B12" s="26">
        <v>3</v>
      </c>
      <c r="C12" s="43">
        <v>16</v>
      </c>
      <c r="D12" s="59" t="s">
        <v>42</v>
      </c>
      <c r="E12" s="44" t="s">
        <v>30</v>
      </c>
      <c r="F12" s="45">
        <f t="shared" si="0"/>
        <v>0</v>
      </c>
      <c r="G12" s="45" t="s">
        <v>33</v>
      </c>
      <c r="H12" s="59"/>
      <c r="I12" s="45">
        <v>10</v>
      </c>
      <c r="J12" s="45"/>
      <c r="K12" s="45"/>
      <c r="L12" s="45"/>
      <c r="M12" s="45"/>
      <c r="N12" s="45">
        <f t="shared" si="1"/>
        <v>10</v>
      </c>
      <c r="O12" s="46">
        <v>0.24861111111111112</v>
      </c>
      <c r="P12" s="59"/>
      <c r="Q12" s="47">
        <f>N12*$O$5</f>
        <v>0.10416666666666666</v>
      </c>
      <c r="R12" s="48">
        <f t="shared" si="2"/>
        <v>0.35277777777777775</v>
      </c>
      <c r="S12" s="70">
        <f t="shared" si="3"/>
        <v>2</v>
      </c>
      <c r="T12" s="61">
        <f>R12/$E$17</f>
        <v>2.8379888268156424</v>
      </c>
      <c r="U12" s="70" t="s">
        <v>84</v>
      </c>
    </row>
    <row r="13" spans="1:22" s="1" customFormat="1" ht="41.25" customHeight="1" thickBot="1" x14ac:dyDescent="0.25">
      <c r="B13" s="62">
        <v>4</v>
      </c>
      <c r="C13" s="43">
        <v>17</v>
      </c>
      <c r="D13" s="59" t="s">
        <v>39</v>
      </c>
      <c r="E13" s="44" t="s">
        <v>30</v>
      </c>
      <c r="F13" s="45">
        <f t="shared" si="0"/>
        <v>0</v>
      </c>
      <c r="G13" s="45" t="s">
        <v>33</v>
      </c>
      <c r="H13" s="59"/>
      <c r="I13" s="45"/>
      <c r="J13" s="45"/>
      <c r="K13" s="45"/>
      <c r="L13" s="45"/>
      <c r="M13" s="45"/>
      <c r="N13" s="45">
        <f t="shared" si="1"/>
        <v>0</v>
      </c>
      <c r="O13" s="46"/>
      <c r="P13" s="59"/>
      <c r="Q13" s="47">
        <f>N13*$O$5</f>
        <v>0</v>
      </c>
      <c r="R13" s="48">
        <f t="shared" si="2"/>
        <v>0</v>
      </c>
      <c r="S13" s="70" t="s">
        <v>131</v>
      </c>
      <c r="T13" s="61"/>
      <c r="U13" s="59"/>
    </row>
    <row r="14" spans="1:22" s="1" customFormat="1" x14ac:dyDescent="0.2">
      <c r="C14" s="3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9"/>
      <c r="P14" s="4"/>
      <c r="Q14" s="9"/>
      <c r="R14" s="5"/>
      <c r="S14" s="4"/>
      <c r="T14" s="4"/>
      <c r="U14" s="4"/>
    </row>
    <row r="15" spans="1:22" s="1" customFormat="1" ht="36" customHeight="1" x14ac:dyDescent="0.2">
      <c r="C15" s="31"/>
      <c r="D15" s="135" t="s">
        <v>21</v>
      </c>
      <c r="E15" s="135"/>
      <c r="F15" s="31" t="s">
        <v>29</v>
      </c>
      <c r="G15" s="4"/>
      <c r="H15" s="6"/>
      <c r="I15" s="6"/>
      <c r="J15" s="6"/>
      <c r="K15" s="6"/>
      <c r="L15" s="6"/>
      <c r="M15" s="6"/>
      <c r="N15" s="6"/>
      <c r="O15" s="136" t="s">
        <v>24</v>
      </c>
      <c r="P15" s="137"/>
      <c r="Q15" s="138"/>
      <c r="R15" s="5"/>
      <c r="S15" s="4"/>
      <c r="T15" s="4"/>
      <c r="U15" s="4"/>
    </row>
    <row r="16" spans="1:22" s="1" customFormat="1" ht="18" customHeight="1" x14ac:dyDescent="0.2">
      <c r="C16" s="31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32">
        <v>3</v>
      </c>
      <c r="P16" s="32"/>
      <c r="Q16" s="34" t="s">
        <v>84</v>
      </c>
      <c r="R16" s="5"/>
      <c r="S16" s="4"/>
      <c r="T16" s="4"/>
      <c r="U16" s="4"/>
    </row>
    <row r="17" spans="3:21" s="1" customFormat="1" ht="18.75" customHeight="1" x14ac:dyDescent="0.2">
      <c r="C17" s="31"/>
      <c r="D17" s="30" t="s">
        <v>22</v>
      </c>
      <c r="E17" s="139">
        <f>R10</f>
        <v>0.12430555555555556</v>
      </c>
      <c r="F17" s="140"/>
      <c r="G17" s="4"/>
      <c r="H17" s="4"/>
      <c r="I17" s="4"/>
      <c r="J17" s="4"/>
      <c r="K17" s="4"/>
      <c r="L17" s="4"/>
      <c r="M17" s="4"/>
      <c r="N17" s="6"/>
      <c r="O17" s="32" t="s">
        <v>11</v>
      </c>
      <c r="P17" s="32"/>
      <c r="Q17" s="34" t="s">
        <v>84</v>
      </c>
      <c r="R17" s="5"/>
      <c r="S17" s="4"/>
      <c r="T17" s="4"/>
      <c r="U17" s="4"/>
    </row>
    <row r="18" spans="3:21" s="1" customFormat="1" x14ac:dyDescent="0.2">
      <c r="C18" s="31"/>
      <c r="D18" s="4"/>
      <c r="E18" s="4"/>
      <c r="F18" s="4"/>
      <c r="G18" s="4"/>
      <c r="H18" s="4"/>
      <c r="I18" s="4"/>
      <c r="J18" s="4"/>
      <c r="K18" s="4"/>
      <c r="L18" s="4"/>
      <c r="M18" s="4"/>
      <c r="N18" s="6"/>
      <c r="O18" s="32" t="s">
        <v>13</v>
      </c>
      <c r="P18" s="32"/>
      <c r="Q18" s="34" t="s">
        <v>84</v>
      </c>
      <c r="R18" s="5"/>
      <c r="S18" s="4"/>
      <c r="T18" s="4"/>
      <c r="U18" s="4"/>
    </row>
    <row r="19" spans="3:21" s="1" customFormat="1" x14ac:dyDescent="0.2"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  <c r="O19" s="32" t="s">
        <v>12</v>
      </c>
      <c r="P19" s="32"/>
      <c r="Q19" s="34" t="s">
        <v>84</v>
      </c>
      <c r="R19" s="5"/>
      <c r="S19" s="4"/>
      <c r="T19" s="4"/>
      <c r="U19" s="4"/>
    </row>
    <row r="20" spans="3:21" s="1" customFormat="1" x14ac:dyDescent="0.2"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4"/>
      <c r="Q20" s="9"/>
      <c r="R20" s="5"/>
      <c r="S20" s="4"/>
      <c r="T20" s="4"/>
      <c r="U20" s="4"/>
    </row>
    <row r="21" spans="3:21" s="1" customFormat="1" x14ac:dyDescent="0.2">
      <c r="C21" s="141" t="s">
        <v>28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4"/>
      <c r="Q21" s="5"/>
      <c r="R21" s="5"/>
      <c r="S21" s="4"/>
      <c r="T21" s="4"/>
      <c r="U21" s="4"/>
    </row>
    <row r="22" spans="3:21" s="1" customFormat="1" x14ac:dyDescent="0.2">
      <c r="C22" s="28"/>
      <c r="D22" s="28"/>
      <c r="E22" s="28"/>
      <c r="F22" s="28"/>
      <c r="G22" s="28"/>
      <c r="H22" s="28"/>
      <c r="I22" s="56"/>
      <c r="J22" s="28"/>
      <c r="K22" s="31"/>
      <c r="L22" s="28"/>
      <c r="M22" s="28"/>
      <c r="N22" s="28"/>
      <c r="O22" s="14"/>
      <c r="P22" s="4"/>
      <c r="Q22" s="5"/>
      <c r="R22" s="5"/>
      <c r="S22" s="4"/>
      <c r="T22" s="4"/>
      <c r="U22" s="4"/>
    </row>
    <row r="23" spans="3:21" s="1" customFormat="1" x14ac:dyDescent="0.2"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4"/>
      <c r="Q23" s="5"/>
      <c r="R23" s="5"/>
      <c r="S23" s="4"/>
      <c r="T23" s="4"/>
      <c r="U23" s="4"/>
    </row>
    <row r="24" spans="3:21" s="1" customFormat="1" ht="12.75" customHeight="1" x14ac:dyDescent="0.2">
      <c r="C24" s="141" t="s">
        <v>95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5"/>
      <c r="S24" s="4"/>
      <c r="T24" s="4"/>
      <c r="U24" s="4"/>
    </row>
    <row r="25" spans="3:21" s="1" customFormat="1" x14ac:dyDescent="0.2"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9"/>
      <c r="R25" s="5"/>
      <c r="S25" s="4"/>
      <c r="T25" s="4"/>
      <c r="U25" s="4"/>
    </row>
    <row r="27" spans="3:21" x14ac:dyDescent="0.2">
      <c r="D27" s="49" t="s">
        <v>86</v>
      </c>
    </row>
  </sheetData>
  <mergeCells count="31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15:E15"/>
    <mergeCell ref="O15:Q15"/>
    <mergeCell ref="E17:F17"/>
    <mergeCell ref="C21:O21"/>
    <mergeCell ref="C24:Q24"/>
  </mergeCells>
  <hyperlinks>
    <hyperlink ref="D27" r:id="rId1"/>
  </hyperlinks>
  <pageMargins left="0.75" right="0.75" top="1" bottom="1" header="0.5" footer="0.5"/>
  <pageSetup paperSize="9" scale="53" orientation="landscape" horizontalDpi="120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showWhiteSpace="0" topLeftCell="A10" zoomScale="75" zoomScaleNormal="75" zoomScaleSheetLayoutView="51" zoomScalePageLayoutView="70" workbookViewId="0">
      <selection activeCell="D37" sqref="D37"/>
    </sheetView>
  </sheetViews>
  <sheetFormatPr defaultRowHeight="12.75" x14ac:dyDescent="0.2"/>
  <cols>
    <col min="1" max="1" width="9.140625" customWidth="1"/>
    <col min="2" max="2" width="5.140625" customWidth="1"/>
    <col min="3" max="3" width="9.28515625" style="37" bestFit="1" customWidth="1"/>
    <col min="4" max="4" width="26.42578125" customWidth="1"/>
    <col min="5" max="5" width="5.5703125" customWidth="1"/>
    <col min="6" max="7" width="7.28515625" customWidth="1"/>
    <col min="8" max="8" width="28" customWidth="1"/>
    <col min="9" max="9" width="0" hidden="1" customWidth="1"/>
    <col min="10" max="10" width="5.28515625" customWidth="1"/>
    <col min="11" max="11" width="5" style="29" customWidth="1"/>
    <col min="12" max="15" width="5.140625" customWidth="1"/>
    <col min="16" max="16" width="4.42578125" customWidth="1"/>
    <col min="17" max="17" width="6.85546875" customWidth="1"/>
    <col min="18" max="18" width="11" style="8" customWidth="1"/>
    <col min="19" max="19" width="9.28515625" hidden="1" customWidth="1"/>
    <col min="20" max="20" width="11" style="8" customWidth="1"/>
    <col min="21" max="21" width="12.140625" customWidth="1"/>
    <col min="22" max="22" width="9.28515625" bestFit="1" customWidth="1"/>
    <col min="23" max="23" width="12.42578125" customWidth="1"/>
    <col min="24" max="24" width="9.28515625" customWidth="1"/>
  </cols>
  <sheetData>
    <row r="1" spans="2:25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2:25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2:25" ht="24.75" customHeight="1" x14ac:dyDescent="0.3">
      <c r="C3" s="157" t="str">
        <f>'Ж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2:25" ht="18" customHeight="1" x14ac:dyDescent="0.25">
      <c r="C4" s="158" t="str">
        <f>'Ж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2:25" ht="15.75" customHeight="1" x14ac:dyDescent="0.25">
      <c r="C5" s="156" t="s">
        <v>146</v>
      </c>
      <c r="D5" s="156"/>
      <c r="E5" s="159" t="s">
        <v>53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29"/>
      <c r="R5" s="13">
        <v>1.0416666666666666E-2</v>
      </c>
      <c r="T5" s="8" t="s">
        <v>43</v>
      </c>
    </row>
    <row r="6" spans="2:25" ht="13.5" thickBot="1" x14ac:dyDescent="0.25"/>
    <row r="7" spans="2:25" ht="13.5" customHeight="1" thickBot="1" x14ac:dyDescent="0.25">
      <c r="B7" s="224" t="s">
        <v>23</v>
      </c>
      <c r="C7" s="225" t="s">
        <v>0</v>
      </c>
      <c r="D7" s="160" t="s">
        <v>1</v>
      </c>
      <c r="E7" s="151" t="s">
        <v>2</v>
      </c>
      <c r="F7" s="151" t="s">
        <v>20</v>
      </c>
      <c r="G7" s="151" t="s">
        <v>55</v>
      </c>
      <c r="H7" s="160" t="s">
        <v>18</v>
      </c>
      <c r="I7" s="40" t="s">
        <v>3</v>
      </c>
      <c r="J7" s="226" t="s">
        <v>34</v>
      </c>
      <c r="K7" s="226"/>
      <c r="L7" s="226"/>
      <c r="M7" s="226"/>
      <c r="N7" s="226"/>
      <c r="O7" s="226"/>
      <c r="P7" s="226"/>
      <c r="Q7" s="151" t="s">
        <v>16</v>
      </c>
      <c r="R7" s="152" t="s">
        <v>5</v>
      </c>
      <c r="S7" s="40"/>
      <c r="T7" s="227" t="s">
        <v>4</v>
      </c>
      <c r="U7" s="160" t="s">
        <v>6</v>
      </c>
      <c r="V7" s="160" t="s">
        <v>7</v>
      </c>
      <c r="W7" s="151" t="s">
        <v>175</v>
      </c>
      <c r="X7" s="151" t="s">
        <v>25</v>
      </c>
    </row>
    <row r="8" spans="2:25" ht="13.5" customHeight="1" thickBot="1" x14ac:dyDescent="0.25">
      <c r="B8" s="224"/>
      <c r="C8" s="225"/>
      <c r="D8" s="160"/>
      <c r="E8" s="151"/>
      <c r="F8" s="151"/>
      <c r="G8" s="151"/>
      <c r="H8" s="160"/>
      <c r="I8" s="160"/>
      <c r="J8" s="163" t="s">
        <v>94</v>
      </c>
      <c r="K8" s="151" t="s">
        <v>145</v>
      </c>
      <c r="L8" s="151" t="s">
        <v>144</v>
      </c>
      <c r="M8" s="142" t="s">
        <v>143</v>
      </c>
      <c r="N8" s="142" t="s">
        <v>62</v>
      </c>
      <c r="O8" s="142" t="s">
        <v>149</v>
      </c>
      <c r="P8" s="151" t="s">
        <v>9</v>
      </c>
      <c r="Q8" s="151"/>
      <c r="R8" s="152"/>
      <c r="S8" s="151" t="s">
        <v>10</v>
      </c>
      <c r="T8" s="227"/>
      <c r="U8" s="160"/>
      <c r="V8" s="160"/>
      <c r="W8" s="151"/>
      <c r="X8" s="151"/>
    </row>
    <row r="9" spans="2:25" ht="68.25" customHeight="1" thickBot="1" x14ac:dyDescent="0.25">
      <c r="B9" s="224"/>
      <c r="C9" s="225"/>
      <c r="D9" s="160"/>
      <c r="E9" s="151"/>
      <c r="F9" s="151"/>
      <c r="G9" s="151"/>
      <c r="H9" s="160"/>
      <c r="I9" s="160"/>
      <c r="J9" s="163"/>
      <c r="K9" s="151"/>
      <c r="L9" s="151"/>
      <c r="M9" s="143"/>
      <c r="N9" s="143"/>
      <c r="O9" s="143"/>
      <c r="P9" s="151"/>
      <c r="Q9" s="151"/>
      <c r="R9" s="152"/>
      <c r="S9" s="151"/>
      <c r="T9" s="227"/>
      <c r="U9" s="160"/>
      <c r="V9" s="160"/>
      <c r="W9" s="151"/>
      <c r="X9" s="151"/>
    </row>
    <row r="10" spans="2:25" ht="21.75" customHeight="1" thickBot="1" x14ac:dyDescent="0.25">
      <c r="B10" s="200">
        <v>1</v>
      </c>
      <c r="C10" s="52" t="s">
        <v>147</v>
      </c>
      <c r="D10" s="53" t="s">
        <v>75</v>
      </c>
      <c r="E10" s="23" t="s">
        <v>13</v>
      </c>
      <c r="F10" s="23">
        <f t="shared" ref="F10:F31" si="0">IF(E10="МС",100,IF(E10="КМС",30,IF(OR(E10="1",E10="I"),10,IF(OR(E10="2",E10="II"),3,IF(OR(E10="3",E10="III"),1,IF(E10="1ю",1,IF(E10="2ю",0.3,IF(E10="3ю",0.1,IF(E10="б/р",0)))))))))</f>
        <v>0.3</v>
      </c>
      <c r="G10" s="174">
        <f t="shared" ref="G10" si="1">(F10+F11)/2</f>
        <v>0.3</v>
      </c>
      <c r="H10" s="174" t="s">
        <v>98</v>
      </c>
      <c r="I10" s="54"/>
      <c r="J10" s="209">
        <v>3</v>
      </c>
      <c r="K10" s="177"/>
      <c r="L10" s="177"/>
      <c r="M10" s="177"/>
      <c r="N10" s="177"/>
      <c r="O10" s="177"/>
      <c r="P10" s="177"/>
      <c r="Q10" s="177">
        <f>SUM(J10:P11)</f>
        <v>3</v>
      </c>
      <c r="R10" s="179">
        <v>1.2895833333333333</v>
      </c>
      <c r="S10" s="55"/>
      <c r="T10" s="179">
        <f t="shared" ref="T10:T30" si="2">Q10*$R$5</f>
        <v>3.125E-2</v>
      </c>
      <c r="U10" s="179">
        <f>T10+R10</f>
        <v>1.3208333333333333</v>
      </c>
      <c r="V10" s="177">
        <f>RANK(U10,$U$10:$U$31,1)</f>
        <v>9</v>
      </c>
      <c r="W10" s="181">
        <f>U10/$E$35</f>
        <v>2.1540203850509623</v>
      </c>
      <c r="X10" s="183" t="s">
        <v>84</v>
      </c>
    </row>
    <row r="11" spans="2:25" ht="21.75" customHeight="1" thickBot="1" x14ac:dyDescent="0.25">
      <c r="B11" s="200"/>
      <c r="C11" s="52" t="s">
        <v>148</v>
      </c>
      <c r="D11" s="53" t="s">
        <v>76</v>
      </c>
      <c r="E11" s="23" t="s">
        <v>13</v>
      </c>
      <c r="F11" s="23">
        <f t="shared" si="0"/>
        <v>0.3</v>
      </c>
      <c r="G11" s="174"/>
      <c r="H11" s="174"/>
      <c r="I11" s="54"/>
      <c r="J11" s="210"/>
      <c r="K11" s="178"/>
      <c r="L11" s="178"/>
      <c r="M11" s="178"/>
      <c r="N11" s="178"/>
      <c r="O11" s="178"/>
      <c r="P11" s="178"/>
      <c r="Q11" s="178"/>
      <c r="R11" s="180"/>
      <c r="S11" s="55"/>
      <c r="T11" s="180"/>
      <c r="U11" s="180"/>
      <c r="V11" s="178"/>
      <c r="W11" s="182"/>
      <c r="X11" s="184"/>
    </row>
    <row r="12" spans="2:25" ht="21" customHeight="1" thickBot="1" x14ac:dyDescent="0.25">
      <c r="B12" s="228">
        <v>2</v>
      </c>
      <c r="C12" s="83" t="s">
        <v>150</v>
      </c>
      <c r="D12" s="84" t="s">
        <v>118</v>
      </c>
      <c r="E12" s="85" t="s">
        <v>119</v>
      </c>
      <c r="F12" s="85">
        <f t="shared" si="0"/>
        <v>10</v>
      </c>
      <c r="G12" s="187">
        <f t="shared" ref="G12" si="3">(F12+F13)/2</f>
        <v>5</v>
      </c>
      <c r="H12" s="187" t="s">
        <v>107</v>
      </c>
      <c r="I12" s="84"/>
      <c r="J12" s="220">
        <v>3</v>
      </c>
      <c r="K12" s="193"/>
      <c r="L12" s="193"/>
      <c r="M12" s="193"/>
      <c r="N12" s="193"/>
      <c r="O12" s="193"/>
      <c r="P12" s="193"/>
      <c r="Q12" s="193">
        <f t="shared" ref="Q12:Q14" si="4">SUM(J12:P13)</f>
        <v>3</v>
      </c>
      <c r="R12" s="202">
        <v>0.67499999999999993</v>
      </c>
      <c r="S12" s="86"/>
      <c r="T12" s="202">
        <f t="shared" si="2"/>
        <v>3.125E-2</v>
      </c>
      <c r="U12" s="202">
        <f t="shared" ref="U12" si="5">T12+R12</f>
        <v>0.70624999999999993</v>
      </c>
      <c r="V12" s="193">
        <f>RANK(U12,$U$10:$U$31,1)</f>
        <v>2</v>
      </c>
      <c r="W12" s="206">
        <f>U12/$E$35</f>
        <v>1.1517553793884483</v>
      </c>
      <c r="X12" s="185" t="s">
        <v>11</v>
      </c>
    </row>
    <row r="13" spans="2:25" ht="27.75" customHeight="1" thickBot="1" x14ac:dyDescent="0.25">
      <c r="B13" s="228"/>
      <c r="C13" s="83" t="s">
        <v>151</v>
      </c>
      <c r="D13" s="84" t="s">
        <v>122</v>
      </c>
      <c r="E13" s="85" t="s">
        <v>30</v>
      </c>
      <c r="F13" s="85">
        <f t="shared" si="0"/>
        <v>0</v>
      </c>
      <c r="G13" s="187"/>
      <c r="H13" s="187"/>
      <c r="I13" s="84"/>
      <c r="J13" s="221"/>
      <c r="K13" s="194"/>
      <c r="L13" s="194"/>
      <c r="M13" s="194"/>
      <c r="N13" s="194"/>
      <c r="O13" s="194"/>
      <c r="P13" s="194"/>
      <c r="Q13" s="194"/>
      <c r="R13" s="203"/>
      <c r="S13" s="86"/>
      <c r="T13" s="203"/>
      <c r="U13" s="203"/>
      <c r="V13" s="194"/>
      <c r="W13" s="215"/>
      <c r="X13" s="186"/>
    </row>
    <row r="14" spans="2:25" ht="24.75" customHeight="1" thickBot="1" x14ac:dyDescent="0.25">
      <c r="B14" s="200">
        <v>3</v>
      </c>
      <c r="C14" s="52" t="s">
        <v>152</v>
      </c>
      <c r="D14" s="53" t="s">
        <v>73</v>
      </c>
      <c r="E14" s="23" t="s">
        <v>12</v>
      </c>
      <c r="F14" s="23">
        <f t="shared" si="0"/>
        <v>0.1</v>
      </c>
      <c r="G14" s="174">
        <f t="shared" ref="G14:G30" si="6">(F14+F15)/2</f>
        <v>0.05</v>
      </c>
      <c r="H14" s="174" t="s">
        <v>154</v>
      </c>
      <c r="I14" s="54"/>
      <c r="J14" s="209">
        <v>3</v>
      </c>
      <c r="K14" s="177"/>
      <c r="L14" s="177"/>
      <c r="M14" s="177"/>
      <c r="N14" s="177"/>
      <c r="O14" s="177"/>
      <c r="P14" s="177"/>
      <c r="Q14" s="177">
        <f t="shared" si="4"/>
        <v>3</v>
      </c>
      <c r="R14" s="179">
        <v>0.89861111111111114</v>
      </c>
      <c r="S14" s="55"/>
      <c r="T14" s="179">
        <f t="shared" si="2"/>
        <v>3.125E-2</v>
      </c>
      <c r="U14" s="179">
        <f t="shared" ref="U14" si="7">T14+R14</f>
        <v>0.92986111111111114</v>
      </c>
      <c r="V14" s="177">
        <f>RANK(U14,$U$10:$U$31,1)</f>
        <v>5</v>
      </c>
      <c r="W14" s="181">
        <f t="shared" ref="W14" si="8">U14/$E$35</f>
        <v>1.5164212910532275</v>
      </c>
      <c r="X14" s="183" t="s">
        <v>13</v>
      </c>
    </row>
    <row r="15" spans="2:25" ht="21.75" customHeight="1" thickBot="1" x14ac:dyDescent="0.25">
      <c r="B15" s="200"/>
      <c r="C15" s="52" t="s">
        <v>153</v>
      </c>
      <c r="D15" s="53" t="s">
        <v>116</v>
      </c>
      <c r="E15" s="23" t="s">
        <v>30</v>
      </c>
      <c r="F15" s="23">
        <f t="shared" si="0"/>
        <v>0</v>
      </c>
      <c r="G15" s="174"/>
      <c r="H15" s="174"/>
      <c r="I15" s="54"/>
      <c r="J15" s="210"/>
      <c r="K15" s="178"/>
      <c r="L15" s="178"/>
      <c r="M15" s="178"/>
      <c r="N15" s="178"/>
      <c r="O15" s="178"/>
      <c r="P15" s="178"/>
      <c r="Q15" s="178"/>
      <c r="R15" s="180"/>
      <c r="S15" s="55"/>
      <c r="T15" s="180"/>
      <c r="U15" s="180"/>
      <c r="V15" s="178"/>
      <c r="W15" s="182"/>
      <c r="X15" s="184"/>
    </row>
    <row r="16" spans="2:25" ht="21.75" customHeight="1" thickBot="1" x14ac:dyDescent="0.25">
      <c r="B16" s="188">
        <v>4</v>
      </c>
      <c r="C16" s="52" t="s">
        <v>155</v>
      </c>
      <c r="D16" s="53" t="s">
        <v>110</v>
      </c>
      <c r="E16" s="23" t="s">
        <v>30</v>
      </c>
      <c r="F16" s="23">
        <f t="shared" si="0"/>
        <v>0</v>
      </c>
      <c r="G16" s="174">
        <f t="shared" si="6"/>
        <v>0</v>
      </c>
      <c r="H16" s="177" t="s">
        <v>157</v>
      </c>
      <c r="I16" s="54"/>
      <c r="J16" s="209">
        <v>6</v>
      </c>
      <c r="K16" s="177"/>
      <c r="L16" s="177"/>
      <c r="M16" s="177"/>
      <c r="N16" s="177"/>
      <c r="O16" s="177"/>
      <c r="P16" s="177"/>
      <c r="Q16" s="177">
        <f t="shared" ref="Q16:Q30" si="9">SUM(J16:P17)</f>
        <v>6</v>
      </c>
      <c r="R16" s="179">
        <v>0.80208333333333337</v>
      </c>
      <c r="S16" s="55"/>
      <c r="T16" s="179">
        <f t="shared" si="2"/>
        <v>6.25E-2</v>
      </c>
      <c r="U16" s="179">
        <f>R16+T16</f>
        <v>0.86458333333333337</v>
      </c>
      <c r="V16" s="177">
        <f>RANK(U16,$U$10:$U$31,1)</f>
        <v>4</v>
      </c>
      <c r="W16" s="181">
        <f t="shared" ref="W16:W30" si="10">U16/$E$35</f>
        <v>1.4099660249150623</v>
      </c>
      <c r="X16" s="183" t="s">
        <v>13</v>
      </c>
    </row>
    <row r="17" spans="2:24" ht="21.75" customHeight="1" thickBot="1" x14ac:dyDescent="0.25">
      <c r="B17" s="189"/>
      <c r="C17" s="52" t="s">
        <v>156</v>
      </c>
      <c r="D17" s="53" t="s">
        <v>125</v>
      </c>
      <c r="E17" s="23" t="s">
        <v>30</v>
      </c>
      <c r="F17" s="23">
        <f t="shared" si="0"/>
        <v>0</v>
      </c>
      <c r="G17" s="174"/>
      <c r="H17" s="178"/>
      <c r="I17" s="54"/>
      <c r="J17" s="210"/>
      <c r="K17" s="178"/>
      <c r="L17" s="178"/>
      <c r="M17" s="178"/>
      <c r="N17" s="178"/>
      <c r="O17" s="178"/>
      <c r="P17" s="178"/>
      <c r="Q17" s="178"/>
      <c r="R17" s="180"/>
      <c r="S17" s="55"/>
      <c r="T17" s="180"/>
      <c r="U17" s="180"/>
      <c r="V17" s="178"/>
      <c r="W17" s="182"/>
      <c r="X17" s="184"/>
    </row>
    <row r="18" spans="2:24" ht="21.75" customHeight="1" thickBot="1" x14ac:dyDescent="0.25">
      <c r="B18" s="229">
        <v>5</v>
      </c>
      <c r="C18" s="79" t="s">
        <v>158</v>
      </c>
      <c r="D18" s="80" t="s">
        <v>31</v>
      </c>
      <c r="E18" s="88" t="s">
        <v>108</v>
      </c>
      <c r="F18" s="88">
        <f t="shared" si="0"/>
        <v>1</v>
      </c>
      <c r="G18" s="199">
        <f t="shared" si="6"/>
        <v>1</v>
      </c>
      <c r="H18" s="213" t="s">
        <v>154</v>
      </c>
      <c r="I18" s="80"/>
      <c r="J18" s="231"/>
      <c r="K18" s="213"/>
      <c r="L18" s="213"/>
      <c r="M18" s="213"/>
      <c r="N18" s="213"/>
      <c r="O18" s="213"/>
      <c r="P18" s="213"/>
      <c r="Q18" s="213">
        <f t="shared" si="9"/>
        <v>0</v>
      </c>
      <c r="R18" s="218">
        <v>0.61319444444444449</v>
      </c>
      <c r="S18" s="81"/>
      <c r="T18" s="218">
        <f t="shared" si="2"/>
        <v>0</v>
      </c>
      <c r="U18" s="218">
        <f t="shared" ref="U18" si="11">R18+T18</f>
        <v>0.61319444444444449</v>
      </c>
      <c r="V18" s="213">
        <f t="shared" ref="V18" si="12">RANK(U18,$U$10:$U$31,1)</f>
        <v>1</v>
      </c>
      <c r="W18" s="216">
        <f t="shared" si="10"/>
        <v>1</v>
      </c>
      <c r="X18" s="213">
        <v>2</v>
      </c>
    </row>
    <row r="19" spans="2:24" ht="21.75" customHeight="1" thickBot="1" x14ac:dyDescent="0.25">
      <c r="B19" s="230"/>
      <c r="C19" s="79" t="s">
        <v>159</v>
      </c>
      <c r="D19" s="80" t="s">
        <v>51</v>
      </c>
      <c r="E19" s="88" t="s">
        <v>11</v>
      </c>
      <c r="F19" s="88">
        <f t="shared" si="0"/>
        <v>1</v>
      </c>
      <c r="G19" s="199"/>
      <c r="H19" s="214"/>
      <c r="I19" s="80"/>
      <c r="J19" s="231"/>
      <c r="K19" s="214"/>
      <c r="L19" s="214"/>
      <c r="M19" s="214"/>
      <c r="N19" s="214"/>
      <c r="O19" s="214"/>
      <c r="P19" s="214"/>
      <c r="Q19" s="214"/>
      <c r="R19" s="219"/>
      <c r="S19" s="81"/>
      <c r="T19" s="219"/>
      <c r="U19" s="219"/>
      <c r="V19" s="214"/>
      <c r="W19" s="217"/>
      <c r="X19" s="214"/>
    </row>
    <row r="20" spans="2:24" ht="21.75" customHeight="1" thickBot="1" x14ac:dyDescent="0.25">
      <c r="B20" s="188">
        <v>6</v>
      </c>
      <c r="C20" s="52" t="s">
        <v>160</v>
      </c>
      <c r="D20" s="53" t="s">
        <v>141</v>
      </c>
      <c r="E20" s="23" t="s">
        <v>30</v>
      </c>
      <c r="F20" s="23">
        <f t="shared" si="0"/>
        <v>0</v>
      </c>
      <c r="G20" s="174">
        <f t="shared" si="6"/>
        <v>0</v>
      </c>
      <c r="H20" s="177" t="s">
        <v>107</v>
      </c>
      <c r="I20" s="54"/>
      <c r="J20" s="209">
        <v>6</v>
      </c>
      <c r="K20" s="177">
        <v>3</v>
      </c>
      <c r="L20" s="177"/>
      <c r="M20" s="177"/>
      <c r="N20" s="177"/>
      <c r="O20" s="177"/>
      <c r="P20" s="177"/>
      <c r="Q20" s="177">
        <f t="shared" si="9"/>
        <v>9</v>
      </c>
      <c r="R20" s="179">
        <v>1.0430555555555556</v>
      </c>
      <c r="S20" s="55"/>
      <c r="T20" s="179">
        <f t="shared" si="2"/>
        <v>9.375E-2</v>
      </c>
      <c r="U20" s="179">
        <f t="shared" ref="U20" si="13">R20+T20</f>
        <v>1.1368055555555556</v>
      </c>
      <c r="V20" s="177">
        <f t="shared" ref="V20" si="14">RANK(U20,$U$10:$U$31,1)</f>
        <v>7</v>
      </c>
      <c r="W20" s="181">
        <f t="shared" si="10"/>
        <v>1.8539071347678369</v>
      </c>
      <c r="X20" s="183" t="s">
        <v>84</v>
      </c>
    </row>
    <row r="21" spans="2:24" ht="27" customHeight="1" thickBot="1" x14ac:dyDescent="0.25">
      <c r="B21" s="189"/>
      <c r="C21" s="52" t="s">
        <v>161</v>
      </c>
      <c r="D21" s="53" t="s">
        <v>114</v>
      </c>
      <c r="E21" s="23" t="s">
        <v>30</v>
      </c>
      <c r="F21" s="23">
        <f t="shared" si="0"/>
        <v>0</v>
      </c>
      <c r="G21" s="174"/>
      <c r="H21" s="178"/>
      <c r="I21" s="54"/>
      <c r="J21" s="210"/>
      <c r="K21" s="178"/>
      <c r="L21" s="178"/>
      <c r="M21" s="178"/>
      <c r="N21" s="178"/>
      <c r="O21" s="178"/>
      <c r="P21" s="178"/>
      <c r="Q21" s="178"/>
      <c r="R21" s="180"/>
      <c r="S21" s="55"/>
      <c r="T21" s="180"/>
      <c r="U21" s="180"/>
      <c r="V21" s="178"/>
      <c r="W21" s="182"/>
      <c r="X21" s="184"/>
    </row>
    <row r="22" spans="2:24" ht="21.75" customHeight="1" thickBot="1" x14ac:dyDescent="0.25">
      <c r="B22" s="188">
        <v>7</v>
      </c>
      <c r="C22" s="52" t="s">
        <v>162</v>
      </c>
      <c r="D22" s="53" t="s">
        <v>37</v>
      </c>
      <c r="E22" s="23" t="s">
        <v>11</v>
      </c>
      <c r="F22" s="23">
        <f t="shared" si="0"/>
        <v>1</v>
      </c>
      <c r="G22" s="174">
        <f t="shared" si="6"/>
        <v>1</v>
      </c>
      <c r="H22" s="177" t="s">
        <v>154</v>
      </c>
      <c r="I22" s="54"/>
      <c r="J22" s="209">
        <v>20</v>
      </c>
      <c r="K22" s="177"/>
      <c r="L22" s="177"/>
      <c r="M22" s="177"/>
      <c r="N22" s="177"/>
      <c r="O22" s="177"/>
      <c r="P22" s="177"/>
      <c r="Q22" s="177">
        <f t="shared" si="9"/>
        <v>20</v>
      </c>
      <c r="R22" s="179">
        <v>2.1229166666666668</v>
      </c>
      <c r="S22" s="55"/>
      <c r="T22" s="179">
        <f t="shared" si="2"/>
        <v>0.20833333333333331</v>
      </c>
      <c r="U22" s="179">
        <f t="shared" ref="U22" si="15">R22+T22</f>
        <v>2.3312500000000003</v>
      </c>
      <c r="V22" s="177">
        <f t="shared" ref="V22" si="16">RANK(U22,$U$10:$U$31,1)</f>
        <v>11</v>
      </c>
      <c r="W22" s="181">
        <f t="shared" si="10"/>
        <v>3.8018120045300114</v>
      </c>
      <c r="X22" s="183" t="s">
        <v>84</v>
      </c>
    </row>
    <row r="23" spans="2:24" ht="21.75" customHeight="1" thickBot="1" x14ac:dyDescent="0.25">
      <c r="B23" s="189"/>
      <c r="C23" s="52" t="s">
        <v>163</v>
      </c>
      <c r="D23" s="53" t="s">
        <v>40</v>
      </c>
      <c r="E23" s="23" t="s">
        <v>11</v>
      </c>
      <c r="F23" s="23">
        <f t="shared" si="0"/>
        <v>1</v>
      </c>
      <c r="G23" s="174"/>
      <c r="H23" s="178"/>
      <c r="I23" s="54"/>
      <c r="J23" s="210"/>
      <c r="K23" s="178"/>
      <c r="L23" s="178"/>
      <c r="M23" s="178"/>
      <c r="N23" s="178"/>
      <c r="O23" s="178"/>
      <c r="P23" s="178"/>
      <c r="Q23" s="178"/>
      <c r="R23" s="180"/>
      <c r="S23" s="55"/>
      <c r="T23" s="180"/>
      <c r="U23" s="180"/>
      <c r="V23" s="178"/>
      <c r="W23" s="182"/>
      <c r="X23" s="184"/>
    </row>
    <row r="24" spans="2:24" ht="21.75" customHeight="1" thickBot="1" x14ac:dyDescent="0.25">
      <c r="B24" s="191">
        <v>8</v>
      </c>
      <c r="C24" s="90" t="s">
        <v>164</v>
      </c>
      <c r="D24" s="84" t="s">
        <v>120</v>
      </c>
      <c r="E24" s="85" t="s">
        <v>30</v>
      </c>
      <c r="F24" s="85">
        <f t="shared" si="0"/>
        <v>0</v>
      </c>
      <c r="G24" s="187">
        <f t="shared" si="6"/>
        <v>0</v>
      </c>
      <c r="H24" s="193" t="s">
        <v>157</v>
      </c>
      <c r="I24" s="91"/>
      <c r="J24" s="220">
        <v>3</v>
      </c>
      <c r="K24" s="193"/>
      <c r="L24" s="193"/>
      <c r="M24" s="193"/>
      <c r="N24" s="193"/>
      <c r="O24" s="193"/>
      <c r="P24" s="193"/>
      <c r="Q24" s="193">
        <f t="shared" si="9"/>
        <v>3</v>
      </c>
      <c r="R24" s="202">
        <v>0.82986111111111116</v>
      </c>
      <c r="S24" s="92"/>
      <c r="T24" s="202">
        <f t="shared" si="2"/>
        <v>3.125E-2</v>
      </c>
      <c r="U24" s="202">
        <f t="shared" ref="U24" si="17">R24+T24</f>
        <v>0.86111111111111116</v>
      </c>
      <c r="V24" s="193">
        <f t="shared" ref="V24" si="18">RANK(U24,$U$10:$U$31,1)</f>
        <v>3</v>
      </c>
      <c r="W24" s="206">
        <f t="shared" si="10"/>
        <v>1.4043035107587769</v>
      </c>
      <c r="X24" s="185" t="s">
        <v>13</v>
      </c>
    </row>
    <row r="25" spans="2:24" ht="21.75" customHeight="1" thickBot="1" x14ac:dyDescent="0.25">
      <c r="B25" s="192"/>
      <c r="C25" s="90" t="s">
        <v>165</v>
      </c>
      <c r="D25" s="84" t="s">
        <v>166</v>
      </c>
      <c r="E25" s="85" t="s">
        <v>30</v>
      </c>
      <c r="F25" s="85">
        <f t="shared" si="0"/>
        <v>0</v>
      </c>
      <c r="G25" s="187"/>
      <c r="H25" s="194"/>
      <c r="I25" s="91"/>
      <c r="J25" s="221"/>
      <c r="K25" s="194"/>
      <c r="L25" s="194"/>
      <c r="M25" s="194"/>
      <c r="N25" s="194"/>
      <c r="O25" s="194"/>
      <c r="P25" s="194"/>
      <c r="Q25" s="194"/>
      <c r="R25" s="203"/>
      <c r="S25" s="92"/>
      <c r="T25" s="203"/>
      <c r="U25" s="203"/>
      <c r="V25" s="194"/>
      <c r="W25" s="215"/>
      <c r="X25" s="186"/>
    </row>
    <row r="26" spans="2:24" ht="21.75" customHeight="1" thickBot="1" x14ac:dyDescent="0.25">
      <c r="B26" s="188">
        <v>9</v>
      </c>
      <c r="C26" s="52" t="s">
        <v>167</v>
      </c>
      <c r="D26" s="53" t="s">
        <v>52</v>
      </c>
      <c r="E26" s="23" t="s">
        <v>12</v>
      </c>
      <c r="F26" s="23">
        <f t="shared" si="0"/>
        <v>0.1</v>
      </c>
      <c r="G26" s="174">
        <f t="shared" si="6"/>
        <v>0.05</v>
      </c>
      <c r="H26" s="177" t="s">
        <v>154</v>
      </c>
      <c r="I26" s="54"/>
      <c r="J26" s="209"/>
      <c r="K26" s="177">
        <v>3</v>
      </c>
      <c r="L26" s="177"/>
      <c r="M26" s="177"/>
      <c r="N26" s="177"/>
      <c r="O26" s="177"/>
      <c r="P26" s="177"/>
      <c r="Q26" s="177">
        <f t="shared" si="9"/>
        <v>3</v>
      </c>
      <c r="R26" s="179">
        <v>1.7326388888888891</v>
      </c>
      <c r="S26" s="55"/>
      <c r="T26" s="179">
        <f t="shared" si="2"/>
        <v>3.125E-2</v>
      </c>
      <c r="U26" s="179">
        <f t="shared" ref="U26" si="19">R26+T26</f>
        <v>1.7638888888888891</v>
      </c>
      <c r="V26" s="177">
        <f t="shared" ref="V26" si="20">RANK(U26,$U$10:$U$31,1)</f>
        <v>10</v>
      </c>
      <c r="W26" s="181">
        <f t="shared" si="10"/>
        <v>2.8765571913929784</v>
      </c>
      <c r="X26" s="183" t="s">
        <v>84</v>
      </c>
    </row>
    <row r="27" spans="2:24" ht="21.75" customHeight="1" thickBot="1" x14ac:dyDescent="0.25">
      <c r="B27" s="189"/>
      <c r="C27" s="52" t="s">
        <v>168</v>
      </c>
      <c r="D27" s="53" t="s">
        <v>74</v>
      </c>
      <c r="E27" s="23" t="s">
        <v>30</v>
      </c>
      <c r="F27" s="23">
        <f t="shared" si="0"/>
        <v>0</v>
      </c>
      <c r="G27" s="174"/>
      <c r="H27" s="178"/>
      <c r="I27" s="54"/>
      <c r="J27" s="210"/>
      <c r="K27" s="178"/>
      <c r="L27" s="178"/>
      <c r="M27" s="178"/>
      <c r="N27" s="178"/>
      <c r="O27" s="178"/>
      <c r="P27" s="178"/>
      <c r="Q27" s="178"/>
      <c r="R27" s="180"/>
      <c r="S27" s="55"/>
      <c r="T27" s="180"/>
      <c r="U27" s="180"/>
      <c r="V27" s="178"/>
      <c r="W27" s="182"/>
      <c r="X27" s="184"/>
    </row>
    <row r="28" spans="2:24" ht="21.75" customHeight="1" thickBot="1" x14ac:dyDescent="0.25">
      <c r="B28" s="188">
        <v>10</v>
      </c>
      <c r="C28" s="52" t="s">
        <v>169</v>
      </c>
      <c r="D28" s="53" t="s">
        <v>106</v>
      </c>
      <c r="E28" s="23" t="s">
        <v>30</v>
      </c>
      <c r="F28" s="23">
        <f t="shared" si="0"/>
        <v>0</v>
      </c>
      <c r="G28" s="174">
        <f t="shared" si="6"/>
        <v>0</v>
      </c>
      <c r="H28" s="177" t="s">
        <v>107</v>
      </c>
      <c r="I28" s="54"/>
      <c r="J28" s="209">
        <v>3</v>
      </c>
      <c r="K28" s="177"/>
      <c r="L28" s="177"/>
      <c r="M28" s="177"/>
      <c r="N28" s="177"/>
      <c r="O28" s="177">
        <v>5</v>
      </c>
      <c r="P28" s="177"/>
      <c r="Q28" s="177">
        <f t="shared" si="9"/>
        <v>8</v>
      </c>
      <c r="R28" s="179">
        <v>1.0416666666666667</v>
      </c>
      <c r="S28" s="55"/>
      <c r="T28" s="179">
        <f t="shared" si="2"/>
        <v>8.3333333333333329E-2</v>
      </c>
      <c r="U28" s="179">
        <f t="shared" ref="U28" si="21">R28+T28</f>
        <v>1.125</v>
      </c>
      <c r="V28" s="177">
        <f t="shared" ref="V28" si="22">RANK(U28,$U$10:$U$31,1)</f>
        <v>6</v>
      </c>
      <c r="W28" s="181">
        <f t="shared" si="10"/>
        <v>1.8346545866364665</v>
      </c>
      <c r="X28" s="183" t="s">
        <v>84</v>
      </c>
    </row>
    <row r="29" spans="2:24" ht="27.75" customHeight="1" thickBot="1" x14ac:dyDescent="0.25">
      <c r="B29" s="189"/>
      <c r="C29" s="52" t="s">
        <v>170</v>
      </c>
      <c r="D29" s="53" t="s">
        <v>115</v>
      </c>
      <c r="E29" s="23" t="s">
        <v>30</v>
      </c>
      <c r="F29" s="23">
        <f t="shared" si="0"/>
        <v>0</v>
      </c>
      <c r="G29" s="174"/>
      <c r="H29" s="178"/>
      <c r="I29" s="54"/>
      <c r="J29" s="210"/>
      <c r="K29" s="178"/>
      <c r="L29" s="178"/>
      <c r="M29" s="178"/>
      <c r="N29" s="178"/>
      <c r="O29" s="178"/>
      <c r="P29" s="178"/>
      <c r="Q29" s="178"/>
      <c r="R29" s="180"/>
      <c r="S29" s="55"/>
      <c r="T29" s="180"/>
      <c r="U29" s="180"/>
      <c r="V29" s="178"/>
      <c r="W29" s="182"/>
      <c r="X29" s="184"/>
    </row>
    <row r="30" spans="2:24" ht="27.75" customHeight="1" thickBot="1" x14ac:dyDescent="0.25">
      <c r="B30" s="188">
        <v>11</v>
      </c>
      <c r="C30" s="52" t="s">
        <v>171</v>
      </c>
      <c r="D30" s="53" t="s">
        <v>69</v>
      </c>
      <c r="E30" s="23" t="s">
        <v>30</v>
      </c>
      <c r="F30" s="23">
        <f t="shared" si="0"/>
        <v>0</v>
      </c>
      <c r="G30" s="174">
        <f t="shared" si="6"/>
        <v>0</v>
      </c>
      <c r="H30" s="177" t="s">
        <v>154</v>
      </c>
      <c r="I30" s="54"/>
      <c r="J30" s="209">
        <v>3</v>
      </c>
      <c r="K30" s="177"/>
      <c r="L30" s="177">
        <v>1</v>
      </c>
      <c r="M30" s="177"/>
      <c r="N30" s="177"/>
      <c r="O30" s="177"/>
      <c r="P30" s="177"/>
      <c r="Q30" s="177">
        <f t="shared" si="9"/>
        <v>4</v>
      </c>
      <c r="R30" s="179">
        <v>1.1312499999999999</v>
      </c>
      <c r="S30" s="55"/>
      <c r="T30" s="179">
        <f t="shared" si="2"/>
        <v>4.1666666666666664E-2</v>
      </c>
      <c r="U30" s="179">
        <f t="shared" ref="U30" si="23">R30+T30</f>
        <v>1.1729166666666666</v>
      </c>
      <c r="V30" s="177">
        <f t="shared" ref="V30" si="24">RANK(U30,$U$10:$U$31,1)</f>
        <v>8</v>
      </c>
      <c r="W30" s="181">
        <f t="shared" si="10"/>
        <v>1.9127972819932046</v>
      </c>
      <c r="X30" s="183" t="s">
        <v>84</v>
      </c>
    </row>
    <row r="31" spans="2:24" ht="27.75" customHeight="1" thickBot="1" x14ac:dyDescent="0.25">
      <c r="B31" s="189"/>
      <c r="C31" s="52" t="s">
        <v>172</v>
      </c>
      <c r="D31" s="53" t="s">
        <v>71</v>
      </c>
      <c r="E31" s="23" t="s">
        <v>30</v>
      </c>
      <c r="F31" s="23">
        <f t="shared" si="0"/>
        <v>0</v>
      </c>
      <c r="G31" s="174"/>
      <c r="H31" s="178"/>
      <c r="I31" s="54"/>
      <c r="J31" s="210"/>
      <c r="K31" s="178"/>
      <c r="L31" s="178"/>
      <c r="M31" s="178"/>
      <c r="N31" s="178"/>
      <c r="O31" s="178"/>
      <c r="P31" s="178"/>
      <c r="Q31" s="178"/>
      <c r="R31" s="180"/>
      <c r="S31" s="55"/>
      <c r="T31" s="180"/>
      <c r="U31" s="180"/>
      <c r="V31" s="178"/>
      <c r="W31" s="182"/>
      <c r="X31" s="184"/>
    </row>
    <row r="32" spans="2:24" s="1" customFormat="1" x14ac:dyDescent="0.2">
      <c r="C32" s="3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  <c r="S32" s="4"/>
      <c r="T32" s="9"/>
      <c r="U32" s="5"/>
      <c r="V32" s="4"/>
      <c r="W32" s="4"/>
      <c r="X32" s="4"/>
    </row>
    <row r="33" spans="3:24" s="1" customFormat="1" ht="36" customHeight="1" x14ac:dyDescent="0.2">
      <c r="C33" s="38"/>
      <c r="D33" s="135" t="s">
        <v>21</v>
      </c>
      <c r="E33" s="135"/>
      <c r="F33" s="58">
        <f>SUM(F10:F31)*2</f>
        <v>29.599999999999998</v>
      </c>
      <c r="G33" s="58"/>
      <c r="H33" s="4"/>
      <c r="I33" s="6"/>
      <c r="J33" s="6"/>
      <c r="K33" s="6"/>
      <c r="L33" s="6"/>
      <c r="M33" s="6"/>
      <c r="N33" s="6"/>
      <c r="O33" s="6"/>
      <c r="P33" s="6"/>
      <c r="Q33" s="6"/>
      <c r="R33" s="136" t="s">
        <v>24</v>
      </c>
      <c r="S33" s="137"/>
      <c r="T33" s="138"/>
      <c r="U33" s="5"/>
      <c r="V33" s="4"/>
      <c r="W33" s="4"/>
      <c r="X33" s="4"/>
    </row>
    <row r="34" spans="3:24" s="1" customFormat="1" ht="18" customHeight="1" x14ac:dyDescent="0.2">
      <c r="C34" s="38"/>
      <c r="D34" s="51" t="s">
        <v>85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  <c r="R34" s="32">
        <v>2</v>
      </c>
      <c r="S34" s="32"/>
      <c r="T34" s="34" t="s">
        <v>135</v>
      </c>
      <c r="U34" s="5"/>
      <c r="V34" s="4"/>
      <c r="W34" s="4"/>
      <c r="X34" s="4"/>
    </row>
    <row r="35" spans="3:24" s="1" customFormat="1" ht="18.75" customHeight="1" x14ac:dyDescent="0.2">
      <c r="C35" s="38"/>
      <c r="D35" s="57" t="s">
        <v>22</v>
      </c>
      <c r="E35" s="139">
        <f>U18</f>
        <v>0.61319444444444449</v>
      </c>
      <c r="F35" s="140"/>
      <c r="G35" s="58"/>
      <c r="H35" s="4"/>
      <c r="I35" s="4"/>
      <c r="J35" s="4"/>
      <c r="K35" s="4"/>
      <c r="L35" s="4"/>
      <c r="M35" s="4"/>
      <c r="N35" s="4"/>
      <c r="O35" s="4"/>
      <c r="P35" s="4"/>
      <c r="Q35" s="6"/>
      <c r="R35" s="32" t="s">
        <v>11</v>
      </c>
      <c r="S35" s="32"/>
      <c r="T35" s="34" t="s">
        <v>135</v>
      </c>
      <c r="U35" s="5"/>
      <c r="V35" s="4"/>
      <c r="W35" s="4"/>
      <c r="X35" s="4"/>
    </row>
    <row r="36" spans="3:24" s="1" customFormat="1" x14ac:dyDescent="0.2">
      <c r="C36" s="3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  <c r="R36" s="32" t="s">
        <v>13</v>
      </c>
      <c r="S36" s="32"/>
      <c r="T36" s="34" t="s">
        <v>176</v>
      </c>
      <c r="U36" s="5"/>
      <c r="V36" s="4"/>
      <c r="W36" s="4"/>
      <c r="X36" s="4"/>
    </row>
    <row r="37" spans="3:24" s="1" customFormat="1" x14ac:dyDescent="0.2"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6"/>
      <c r="R37" s="32" t="s">
        <v>12</v>
      </c>
      <c r="S37" s="32"/>
      <c r="T37" s="34" t="s">
        <v>84</v>
      </c>
      <c r="U37" s="5"/>
      <c r="V37" s="4"/>
      <c r="W37" s="4"/>
      <c r="X37" s="4"/>
    </row>
    <row r="38" spans="3:24" s="1" customFormat="1" x14ac:dyDescent="0.2">
      <c r="C38" s="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9"/>
      <c r="S38" s="4"/>
      <c r="T38" s="9"/>
      <c r="U38" s="5"/>
      <c r="V38" s="4"/>
      <c r="W38" s="4"/>
      <c r="X38" s="4"/>
    </row>
    <row r="39" spans="3:24" s="1" customFormat="1" x14ac:dyDescent="0.2">
      <c r="C39" s="141" t="s">
        <v>28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4"/>
      <c r="T39" s="5"/>
      <c r="U39" s="5"/>
      <c r="V39" s="4"/>
      <c r="W39" s="4"/>
      <c r="X39" s="4"/>
    </row>
    <row r="40" spans="3:24" s="1" customFormat="1" x14ac:dyDescent="0.2">
      <c r="C40" s="39"/>
      <c r="D40" s="56"/>
      <c r="E40" s="56"/>
      <c r="F40" s="56"/>
      <c r="G40" s="56"/>
      <c r="H40" s="56"/>
      <c r="I40" s="56"/>
      <c r="J40" s="56"/>
      <c r="K40" s="58"/>
      <c r="L40" s="56"/>
      <c r="M40" s="56"/>
      <c r="N40" s="56"/>
      <c r="O40" s="56"/>
      <c r="P40" s="56"/>
      <c r="Q40" s="56"/>
      <c r="R40" s="14"/>
      <c r="S40" s="4"/>
      <c r="T40" s="5"/>
      <c r="U40" s="5"/>
      <c r="V40" s="4"/>
      <c r="W40" s="4"/>
      <c r="X40" s="4"/>
    </row>
    <row r="41" spans="3:24" s="1" customFormat="1" x14ac:dyDescent="0.2">
      <c r="C41" s="3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9"/>
      <c r="S41" s="4"/>
      <c r="T41" s="5"/>
      <c r="U41" s="5"/>
      <c r="V41" s="4"/>
      <c r="W41" s="4"/>
      <c r="X41" s="4"/>
    </row>
    <row r="42" spans="3:24" s="1" customFormat="1" ht="12.75" customHeight="1" x14ac:dyDescent="0.2">
      <c r="C42" s="141" t="s">
        <v>101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5"/>
      <c r="V42" s="4"/>
      <c r="W42" s="4"/>
      <c r="X42" s="4"/>
    </row>
    <row r="43" spans="3:24" s="1" customFormat="1" x14ac:dyDescent="0.2">
      <c r="C43" s="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9"/>
      <c r="S43" s="4"/>
      <c r="T43" s="9"/>
      <c r="U43" s="5"/>
      <c r="V43" s="4"/>
      <c r="W43" s="4"/>
      <c r="X43" s="4"/>
    </row>
  </sheetData>
  <mergeCells count="222">
    <mergeCell ref="X30:X31"/>
    <mergeCell ref="P28:P29"/>
    <mergeCell ref="Q28:Q29"/>
    <mergeCell ref="R28:R29"/>
    <mergeCell ref="T28:T29"/>
    <mergeCell ref="U28:U29"/>
    <mergeCell ref="V28:V29"/>
    <mergeCell ref="W28:W29"/>
    <mergeCell ref="X28:X29"/>
    <mergeCell ref="P30:P31"/>
    <mergeCell ref="Q30:Q31"/>
    <mergeCell ref="R30:R31"/>
    <mergeCell ref="T30:T31"/>
    <mergeCell ref="U30:U31"/>
    <mergeCell ref="V30:V31"/>
    <mergeCell ref="W30:W31"/>
    <mergeCell ref="B30:B31"/>
    <mergeCell ref="G30:G31"/>
    <mergeCell ref="H30:H31"/>
    <mergeCell ref="J30:J31"/>
    <mergeCell ref="K30:K31"/>
    <mergeCell ref="L30:L31"/>
    <mergeCell ref="M30:M31"/>
    <mergeCell ref="N30:N31"/>
    <mergeCell ref="O30:O31"/>
    <mergeCell ref="V26:V27"/>
    <mergeCell ref="W26:W27"/>
    <mergeCell ref="X26:X27"/>
    <mergeCell ref="B28:B29"/>
    <mergeCell ref="G28:G29"/>
    <mergeCell ref="H28:H29"/>
    <mergeCell ref="J28:J29"/>
    <mergeCell ref="K28:K29"/>
    <mergeCell ref="L28:L29"/>
    <mergeCell ref="M28:M29"/>
    <mergeCell ref="N28:N29"/>
    <mergeCell ref="O28:O29"/>
    <mergeCell ref="B26:B27"/>
    <mergeCell ref="G26:G27"/>
    <mergeCell ref="H26:H27"/>
    <mergeCell ref="J26:J27"/>
    <mergeCell ref="K26:K27"/>
    <mergeCell ref="L26:L27"/>
    <mergeCell ref="M26:M27"/>
    <mergeCell ref="N26:N27"/>
    <mergeCell ref="B24:B25"/>
    <mergeCell ref="O26:O27"/>
    <mergeCell ref="P24:P25"/>
    <mergeCell ref="Q24:Q25"/>
    <mergeCell ref="R24:R25"/>
    <mergeCell ref="T24:T25"/>
    <mergeCell ref="U24:U25"/>
    <mergeCell ref="P26:P27"/>
    <mergeCell ref="Q26:Q27"/>
    <mergeCell ref="R26:R27"/>
    <mergeCell ref="T26:T27"/>
    <mergeCell ref="U26:U27"/>
    <mergeCell ref="V24:V25"/>
    <mergeCell ref="W24:W25"/>
    <mergeCell ref="X24:X25"/>
    <mergeCell ref="G22:G23"/>
    <mergeCell ref="G24:G25"/>
    <mergeCell ref="H24:H25"/>
    <mergeCell ref="J24:J25"/>
    <mergeCell ref="K24:K25"/>
    <mergeCell ref="L24:L25"/>
    <mergeCell ref="M24:M25"/>
    <mergeCell ref="N24:N25"/>
    <mergeCell ref="O24:O25"/>
    <mergeCell ref="P20:P21"/>
    <mergeCell ref="Q20:Q21"/>
    <mergeCell ref="R20:R21"/>
    <mergeCell ref="T20:T21"/>
    <mergeCell ref="U20:U21"/>
    <mergeCell ref="V20:V21"/>
    <mergeCell ref="W20:W21"/>
    <mergeCell ref="X20:X21"/>
    <mergeCell ref="B22:B23"/>
    <mergeCell ref="H22:H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T22:T23"/>
    <mergeCell ref="U22:U23"/>
    <mergeCell ref="V22:V23"/>
    <mergeCell ref="W22:W23"/>
    <mergeCell ref="X22:X23"/>
    <mergeCell ref="B20:B21"/>
    <mergeCell ref="G20:G21"/>
    <mergeCell ref="H20:H21"/>
    <mergeCell ref="J20:J21"/>
    <mergeCell ref="K20:K21"/>
    <mergeCell ref="L20:L21"/>
    <mergeCell ref="M20:M21"/>
    <mergeCell ref="N20:N21"/>
    <mergeCell ref="O20:O21"/>
    <mergeCell ref="C5:D5"/>
    <mergeCell ref="B18:B19"/>
    <mergeCell ref="G18:G19"/>
    <mergeCell ref="H18:H19"/>
    <mergeCell ref="J18:J19"/>
    <mergeCell ref="K18:K19"/>
    <mergeCell ref="L18:L19"/>
    <mergeCell ref="M18:M19"/>
    <mergeCell ref="N18:N19"/>
    <mergeCell ref="J8:J9"/>
    <mergeCell ref="K8:K9"/>
    <mergeCell ref="L8:L9"/>
    <mergeCell ref="M8:M9"/>
    <mergeCell ref="N8:N9"/>
    <mergeCell ref="C1:Y1"/>
    <mergeCell ref="C2:Y2"/>
    <mergeCell ref="C3:Y3"/>
    <mergeCell ref="C4:X4"/>
    <mergeCell ref="E5:P5"/>
    <mergeCell ref="B7:B9"/>
    <mergeCell ref="C7:C9"/>
    <mergeCell ref="D7:D9"/>
    <mergeCell ref="E7:E9"/>
    <mergeCell ref="F7:F9"/>
    <mergeCell ref="G7:G9"/>
    <mergeCell ref="H7:H9"/>
    <mergeCell ref="J7:P7"/>
    <mergeCell ref="Q7:Q9"/>
    <mergeCell ref="R7:R9"/>
    <mergeCell ref="T7:T9"/>
    <mergeCell ref="O8:O9"/>
    <mergeCell ref="P8:P9"/>
    <mergeCell ref="S8:S9"/>
    <mergeCell ref="U7:U9"/>
    <mergeCell ref="V7:V9"/>
    <mergeCell ref="W7:W9"/>
    <mergeCell ref="X7:X9"/>
    <mergeCell ref="I8:I9"/>
    <mergeCell ref="T10:T11"/>
    <mergeCell ref="U10:U11"/>
    <mergeCell ref="V10:V11"/>
    <mergeCell ref="W10:W11"/>
    <mergeCell ref="X10:X11"/>
    <mergeCell ref="B12:B13"/>
    <mergeCell ref="G12:G13"/>
    <mergeCell ref="H12:H13"/>
    <mergeCell ref="J12:J13"/>
    <mergeCell ref="K12:K13"/>
    <mergeCell ref="M10:M11"/>
    <mergeCell ref="N10:N11"/>
    <mergeCell ref="O10:O11"/>
    <mergeCell ref="P10:P11"/>
    <mergeCell ref="Q10:Q11"/>
    <mergeCell ref="R10:R11"/>
    <mergeCell ref="B10:B11"/>
    <mergeCell ref="G10:G11"/>
    <mergeCell ref="H10:H11"/>
    <mergeCell ref="J10:J11"/>
    <mergeCell ref="K10:K11"/>
    <mergeCell ref="L10:L11"/>
    <mergeCell ref="R12:R13"/>
    <mergeCell ref="T12:T13"/>
    <mergeCell ref="U12:U13"/>
    <mergeCell ref="V12:V13"/>
    <mergeCell ref="W12:W13"/>
    <mergeCell ref="X12:X13"/>
    <mergeCell ref="L12:L13"/>
    <mergeCell ref="M12:M13"/>
    <mergeCell ref="N12:N13"/>
    <mergeCell ref="O12:O13"/>
    <mergeCell ref="P12:P13"/>
    <mergeCell ref="Q12:Q13"/>
    <mergeCell ref="T14:T15"/>
    <mergeCell ref="U14:U15"/>
    <mergeCell ref="V14:V15"/>
    <mergeCell ref="W14:W15"/>
    <mergeCell ref="X14:X15"/>
    <mergeCell ref="B16:B17"/>
    <mergeCell ref="G16:G17"/>
    <mergeCell ref="H16:H17"/>
    <mergeCell ref="J16:J17"/>
    <mergeCell ref="K16:K17"/>
    <mergeCell ref="M14:M15"/>
    <mergeCell ref="N14:N15"/>
    <mergeCell ref="O14:O15"/>
    <mergeCell ref="P14:P15"/>
    <mergeCell ref="Q14:Q15"/>
    <mergeCell ref="R14:R15"/>
    <mergeCell ref="B14:B15"/>
    <mergeCell ref="G14:G15"/>
    <mergeCell ref="H14:H15"/>
    <mergeCell ref="J14:J15"/>
    <mergeCell ref="K14:K15"/>
    <mergeCell ref="L14:L15"/>
    <mergeCell ref="R16:R17"/>
    <mergeCell ref="T16:T17"/>
    <mergeCell ref="D33:E33"/>
    <mergeCell ref="R33:T33"/>
    <mergeCell ref="E35:F35"/>
    <mergeCell ref="C39:R39"/>
    <mergeCell ref="C42:T42"/>
    <mergeCell ref="U16:U17"/>
    <mergeCell ref="V16:V17"/>
    <mergeCell ref="W16:W17"/>
    <mergeCell ref="X16:X17"/>
    <mergeCell ref="L16:L17"/>
    <mergeCell ref="M16:M17"/>
    <mergeCell ref="N16:N17"/>
    <mergeCell ref="O16:O17"/>
    <mergeCell ref="P16:P17"/>
    <mergeCell ref="Q16:Q17"/>
    <mergeCell ref="O18:O19"/>
    <mergeCell ref="P18:P19"/>
    <mergeCell ref="Q18:Q19"/>
    <mergeCell ref="R18:R19"/>
    <mergeCell ref="T18:T19"/>
    <mergeCell ref="U18:U19"/>
    <mergeCell ref="V18:V19"/>
    <mergeCell ref="W18:W19"/>
    <mergeCell ref="X18:X19"/>
  </mergeCells>
  <hyperlinks>
    <hyperlink ref="D34" r:id="rId1"/>
  </hyperlinks>
  <pageMargins left="0.75" right="0.75" top="1" bottom="1" header="0.5" footer="0.5"/>
  <pageSetup paperSize="9" scale="51" orientation="landscape" horizont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1"/>
  <sheetViews>
    <sheetView showWhiteSpace="0" zoomScale="75" zoomScaleNormal="75" zoomScaleSheetLayoutView="51" zoomScalePageLayoutView="70" workbookViewId="0">
      <selection activeCell="Y23" sqref="Y23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" customWidth="1"/>
    <col min="10" max="10" width="5.28515625" customWidth="1"/>
    <col min="11" max="11" width="5" style="2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2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2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24.75" customHeight="1" x14ac:dyDescent="0.3">
      <c r="C3" s="157" t="s">
        <v>90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2" ht="18" customHeight="1" x14ac:dyDescent="0.25">
      <c r="C4" s="158" t="s">
        <v>88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2:22" ht="18" x14ac:dyDescent="0.25">
      <c r="D5" s="15" t="s">
        <v>89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2:22" ht="13.5" thickBot="1" x14ac:dyDescent="0.25"/>
    <row r="7" spans="2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2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2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2:22" ht="43.5" customHeight="1" thickBot="1" x14ac:dyDescent="0.25">
      <c r="B10" s="99">
        <v>1</v>
      </c>
      <c r="C10" s="123">
        <v>1</v>
      </c>
      <c r="D10" s="123" t="s">
        <v>44</v>
      </c>
      <c r="E10" s="124" t="s">
        <v>13</v>
      </c>
      <c r="F10" s="123">
        <f>IF(E10="МС",100,IF(E10="КМС",30,IF(OR(E10="1",E10="I"),10,IF(OR(E10="2",E10="II"),3,IF(OR(E10="3",E10="III"),1,IF(E10="1ю",1,IF(E10="2ю",0.3,IF(E10="3ю",0.1,IF(E10="б/р",0)))))))))</f>
        <v>0.3</v>
      </c>
      <c r="G10" s="123" t="s">
        <v>38</v>
      </c>
      <c r="H10" s="123"/>
      <c r="I10" s="123"/>
      <c r="J10" s="123"/>
      <c r="K10" s="123"/>
      <c r="L10" s="123"/>
      <c r="M10" s="123"/>
      <c r="N10" s="123">
        <f>SUM(I10:M10)</f>
        <v>0</v>
      </c>
      <c r="O10" s="128">
        <v>0.1013888888888889</v>
      </c>
      <c r="P10" s="123"/>
      <c r="Q10" s="128">
        <f t="shared" ref="Q10:Q16" si="0">N10*$O$5</f>
        <v>0</v>
      </c>
      <c r="R10" s="129">
        <f>O10+Q10</f>
        <v>0.1013888888888889</v>
      </c>
      <c r="S10" s="89">
        <f t="shared" ref="S10:S16" si="1">RANK(R10,$R$10:$R$16,1)</f>
        <v>1</v>
      </c>
      <c r="T10" s="130">
        <f t="shared" ref="T10:T16" si="2">R10/$E$20</f>
        <v>1</v>
      </c>
      <c r="U10" s="89" t="s">
        <v>11</v>
      </c>
    </row>
    <row r="11" spans="2:22" ht="42.75" customHeight="1" thickBot="1" x14ac:dyDescent="0.25">
      <c r="B11" s="133">
        <v>2</v>
      </c>
      <c r="C11" s="113">
        <v>2</v>
      </c>
      <c r="D11" s="114" t="s">
        <v>35</v>
      </c>
      <c r="E11" s="115" t="s">
        <v>12</v>
      </c>
      <c r="F11" s="114">
        <f t="shared" ref="F11:F16" si="3">IF(E11="МС",100,IF(E11="КМС",30,IF(OR(E11="1",E11="I"),10,IF(OR(E11="2",E11="II"),3,IF(OR(E11="3",E11="III"),1,IF(E11="1ю",1,IF(E11="2ю",0.3,IF(E11="3ю",0.1,IF(E11="б/р",0)))))))))</f>
        <v>0.1</v>
      </c>
      <c r="G11" s="114" t="s">
        <v>33</v>
      </c>
      <c r="H11" s="114"/>
      <c r="I11" s="114">
        <v>3</v>
      </c>
      <c r="J11" s="114"/>
      <c r="K11" s="114"/>
      <c r="L11" s="114"/>
      <c r="M11" s="114"/>
      <c r="N11" s="114">
        <f t="shared" ref="N11:N16" si="4">SUM(I11:M11)</f>
        <v>3</v>
      </c>
      <c r="O11" s="118">
        <v>0.15625</v>
      </c>
      <c r="P11" s="114"/>
      <c r="Q11" s="118">
        <f t="shared" si="0"/>
        <v>3.125E-2</v>
      </c>
      <c r="R11" s="119">
        <f t="shared" ref="R11:R16" si="5">O11+Q11</f>
        <v>0.1875</v>
      </c>
      <c r="S11" s="96">
        <f t="shared" si="1"/>
        <v>3</v>
      </c>
      <c r="T11" s="120">
        <f t="shared" si="2"/>
        <v>1.8493150684931505</v>
      </c>
      <c r="U11" s="96" t="s">
        <v>84</v>
      </c>
    </row>
    <row r="12" spans="2:22" s="1" customFormat="1" ht="41.25" customHeight="1" thickBot="1" x14ac:dyDescent="0.25">
      <c r="B12" s="26">
        <v>4</v>
      </c>
      <c r="C12" s="43">
        <v>4</v>
      </c>
      <c r="D12" s="59" t="s">
        <v>36</v>
      </c>
      <c r="E12" s="44" t="s">
        <v>12</v>
      </c>
      <c r="F12" s="45">
        <f t="shared" si="3"/>
        <v>0.1</v>
      </c>
      <c r="G12" s="45" t="s">
        <v>33</v>
      </c>
      <c r="H12" s="59"/>
      <c r="I12" s="45">
        <v>3</v>
      </c>
      <c r="J12" s="45"/>
      <c r="K12" s="45"/>
      <c r="L12" s="45"/>
      <c r="M12" s="45"/>
      <c r="N12" s="45">
        <f t="shared" si="4"/>
        <v>3</v>
      </c>
      <c r="O12" s="46">
        <v>0.23402777777777781</v>
      </c>
      <c r="P12" s="59"/>
      <c r="Q12" s="47">
        <f t="shared" si="0"/>
        <v>3.125E-2</v>
      </c>
      <c r="R12" s="48">
        <f t="shared" si="5"/>
        <v>0.26527777777777783</v>
      </c>
      <c r="S12" s="59">
        <f t="shared" si="1"/>
        <v>4</v>
      </c>
      <c r="T12" s="61">
        <f t="shared" si="2"/>
        <v>2.6164383561643838</v>
      </c>
      <c r="U12" s="70" t="s">
        <v>84</v>
      </c>
    </row>
    <row r="13" spans="2:22" s="1" customFormat="1" ht="43.5" customHeight="1" thickBot="1" x14ac:dyDescent="0.25">
      <c r="B13" s="133">
        <v>7</v>
      </c>
      <c r="C13" s="125">
        <v>7</v>
      </c>
      <c r="D13" s="96" t="s">
        <v>37</v>
      </c>
      <c r="E13" s="115" t="s">
        <v>11</v>
      </c>
      <c r="F13" s="114">
        <f t="shared" si="3"/>
        <v>1</v>
      </c>
      <c r="G13" s="114" t="s">
        <v>38</v>
      </c>
      <c r="H13" s="96"/>
      <c r="I13" s="114">
        <v>3</v>
      </c>
      <c r="J13" s="114"/>
      <c r="K13" s="114"/>
      <c r="L13" s="114"/>
      <c r="M13" s="114"/>
      <c r="N13" s="114">
        <f t="shared" si="4"/>
        <v>3</v>
      </c>
      <c r="O13" s="126">
        <v>0.11666666666666665</v>
      </c>
      <c r="P13" s="96"/>
      <c r="Q13" s="118">
        <f t="shared" si="0"/>
        <v>3.125E-2</v>
      </c>
      <c r="R13" s="119">
        <f t="shared" si="5"/>
        <v>0.14791666666666664</v>
      </c>
      <c r="S13" s="96">
        <f t="shared" si="1"/>
        <v>2</v>
      </c>
      <c r="T13" s="120">
        <f t="shared" si="2"/>
        <v>1.4589041095890407</v>
      </c>
      <c r="U13" s="96" t="s">
        <v>84</v>
      </c>
    </row>
    <row r="14" spans="2:22" s="1" customFormat="1" ht="40.5" customHeight="1" thickBot="1" x14ac:dyDescent="0.25">
      <c r="B14" s="26">
        <v>8</v>
      </c>
      <c r="C14" s="43">
        <v>8</v>
      </c>
      <c r="D14" s="59" t="s">
        <v>91</v>
      </c>
      <c r="E14" s="44" t="s">
        <v>30</v>
      </c>
      <c r="F14" s="45">
        <f t="shared" si="3"/>
        <v>0</v>
      </c>
      <c r="G14" s="45" t="s">
        <v>33</v>
      </c>
      <c r="H14" s="59"/>
      <c r="I14" s="45">
        <v>10</v>
      </c>
      <c r="J14" s="45"/>
      <c r="K14" s="45"/>
      <c r="L14" s="45">
        <v>10</v>
      </c>
      <c r="M14" s="45"/>
      <c r="N14" s="45">
        <f t="shared" si="4"/>
        <v>20</v>
      </c>
      <c r="O14" s="46">
        <v>0.27708333333333335</v>
      </c>
      <c r="P14" s="59"/>
      <c r="Q14" s="47">
        <f t="shared" si="0"/>
        <v>0.20833333333333331</v>
      </c>
      <c r="R14" s="48">
        <f t="shared" si="5"/>
        <v>0.48541666666666666</v>
      </c>
      <c r="S14" s="59">
        <f t="shared" si="1"/>
        <v>7</v>
      </c>
      <c r="T14" s="61">
        <f t="shared" si="2"/>
        <v>4.7876712328767113</v>
      </c>
      <c r="U14" s="70" t="s">
        <v>84</v>
      </c>
    </row>
    <row r="15" spans="2:22" s="1" customFormat="1" ht="39.75" customHeight="1" thickBot="1" x14ac:dyDescent="0.25">
      <c r="B15" s="26">
        <v>11</v>
      </c>
      <c r="C15" s="43">
        <v>11</v>
      </c>
      <c r="D15" s="59" t="s">
        <v>92</v>
      </c>
      <c r="E15" s="44" t="s">
        <v>30</v>
      </c>
      <c r="F15" s="45">
        <f t="shared" si="3"/>
        <v>0</v>
      </c>
      <c r="G15" s="45" t="s">
        <v>38</v>
      </c>
      <c r="H15" s="59"/>
      <c r="I15" s="45">
        <v>6</v>
      </c>
      <c r="J15" s="45"/>
      <c r="K15" s="45"/>
      <c r="L15" s="45"/>
      <c r="M15" s="45"/>
      <c r="N15" s="45">
        <f t="shared" si="4"/>
        <v>6</v>
      </c>
      <c r="O15" s="46">
        <v>0.22013888888888888</v>
      </c>
      <c r="P15" s="59"/>
      <c r="Q15" s="47">
        <f t="shared" si="0"/>
        <v>6.25E-2</v>
      </c>
      <c r="R15" s="48">
        <f t="shared" si="5"/>
        <v>0.28263888888888888</v>
      </c>
      <c r="S15" s="59">
        <f t="shared" si="1"/>
        <v>5</v>
      </c>
      <c r="T15" s="61">
        <f t="shared" si="2"/>
        <v>2.7876712328767117</v>
      </c>
      <c r="U15" s="70" t="s">
        <v>84</v>
      </c>
    </row>
    <row r="16" spans="2:22" s="1" customFormat="1" ht="39.75" customHeight="1" thickBot="1" x14ac:dyDescent="0.25">
      <c r="B16" s="26">
        <v>12</v>
      </c>
      <c r="C16" s="43">
        <v>12</v>
      </c>
      <c r="D16" s="59" t="s">
        <v>93</v>
      </c>
      <c r="E16" s="44" t="s">
        <v>30</v>
      </c>
      <c r="F16" s="45">
        <f t="shared" si="3"/>
        <v>0</v>
      </c>
      <c r="G16" s="45" t="s">
        <v>33</v>
      </c>
      <c r="H16" s="59"/>
      <c r="I16" s="45">
        <v>10</v>
      </c>
      <c r="J16" s="45"/>
      <c r="K16" s="45"/>
      <c r="L16" s="45"/>
      <c r="M16" s="45"/>
      <c r="N16" s="45">
        <f t="shared" si="4"/>
        <v>10</v>
      </c>
      <c r="O16" s="46">
        <v>0.24444444444444446</v>
      </c>
      <c r="P16" s="59"/>
      <c r="Q16" s="47">
        <f t="shared" si="0"/>
        <v>0.10416666666666666</v>
      </c>
      <c r="R16" s="48">
        <f t="shared" si="5"/>
        <v>0.34861111111111109</v>
      </c>
      <c r="S16" s="59">
        <f t="shared" si="1"/>
        <v>6</v>
      </c>
      <c r="T16" s="61">
        <f t="shared" si="2"/>
        <v>3.4383561643835612</v>
      </c>
      <c r="U16" s="70" t="s">
        <v>84</v>
      </c>
    </row>
    <row r="17" spans="3:21" s="1" customFormat="1" x14ac:dyDescent="0.2"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4"/>
      <c r="Q17" s="9"/>
      <c r="R17" s="5"/>
      <c r="S17" s="4"/>
      <c r="T17" s="4"/>
      <c r="U17" s="4"/>
    </row>
    <row r="18" spans="3:21" s="1" customFormat="1" ht="36" customHeight="1" x14ac:dyDescent="0.2">
      <c r="C18" s="3"/>
      <c r="D18" s="135" t="s">
        <v>21</v>
      </c>
      <c r="E18" s="135"/>
      <c r="F18" s="3" t="s">
        <v>29</v>
      </c>
      <c r="G18" s="4"/>
      <c r="H18" s="6"/>
      <c r="I18" s="6"/>
      <c r="J18" s="6"/>
      <c r="K18" s="6"/>
      <c r="L18" s="6"/>
      <c r="M18" s="6"/>
      <c r="N18" s="6"/>
      <c r="O18" s="136" t="s">
        <v>24</v>
      </c>
      <c r="P18" s="137"/>
      <c r="Q18" s="138"/>
      <c r="R18" s="5"/>
      <c r="S18" s="4"/>
      <c r="T18" s="4"/>
      <c r="U18" s="4"/>
    </row>
    <row r="19" spans="3:21" s="1" customFormat="1" ht="18" customHeight="1" x14ac:dyDescent="0.2"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  <c r="O19" s="32">
        <v>3</v>
      </c>
      <c r="P19" s="32"/>
      <c r="Q19" s="34" t="s">
        <v>84</v>
      </c>
      <c r="R19" s="5"/>
      <c r="S19" s="4"/>
      <c r="T19" s="4"/>
      <c r="U19" s="4"/>
    </row>
    <row r="20" spans="3:21" s="1" customFormat="1" ht="18.75" customHeight="1" x14ac:dyDescent="0.2">
      <c r="C20" s="3"/>
      <c r="D20" s="27" t="s">
        <v>22</v>
      </c>
      <c r="E20" s="139">
        <f>R10</f>
        <v>0.1013888888888889</v>
      </c>
      <c r="F20" s="140"/>
      <c r="G20" s="4"/>
      <c r="H20" s="4"/>
      <c r="I20" s="4"/>
      <c r="J20" s="4"/>
      <c r="K20" s="4"/>
      <c r="L20" s="4"/>
      <c r="M20" s="4"/>
      <c r="N20" s="6"/>
      <c r="O20" s="32" t="s">
        <v>11</v>
      </c>
      <c r="P20" s="32"/>
      <c r="Q20" s="34" t="s">
        <v>132</v>
      </c>
      <c r="R20" s="5"/>
      <c r="S20" s="4"/>
      <c r="T20" s="4"/>
      <c r="U20" s="4"/>
    </row>
    <row r="21" spans="3:21" s="1" customFormat="1" x14ac:dyDescent="0.2"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32" t="s">
        <v>13</v>
      </c>
      <c r="P21" s="32"/>
      <c r="Q21" s="34" t="s">
        <v>84</v>
      </c>
      <c r="R21" s="5"/>
      <c r="S21" s="4"/>
      <c r="T21" s="4"/>
      <c r="U21" s="4"/>
    </row>
    <row r="22" spans="3:21" s="1" customFormat="1" x14ac:dyDescent="0.2"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32" t="s">
        <v>12</v>
      </c>
      <c r="P22" s="32"/>
      <c r="Q22" s="34" t="s">
        <v>84</v>
      </c>
      <c r="R22" s="5"/>
      <c r="S22" s="4"/>
      <c r="T22" s="4"/>
      <c r="U22" s="4"/>
    </row>
    <row r="23" spans="3:21" s="1" customFormat="1" x14ac:dyDescent="0.2"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4"/>
      <c r="Q23" s="9"/>
      <c r="R23" s="5"/>
      <c r="S23" s="4"/>
      <c r="T23" s="4"/>
      <c r="U23" s="4"/>
    </row>
    <row r="24" spans="3:21" s="1" customFormat="1" x14ac:dyDescent="0.2">
      <c r="C24" s="141" t="s">
        <v>28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4"/>
      <c r="Q24" s="5"/>
      <c r="R24" s="5"/>
      <c r="S24" s="4"/>
      <c r="T24" s="4"/>
      <c r="U24" s="4"/>
    </row>
    <row r="25" spans="3:21" s="1" customFormat="1" x14ac:dyDescent="0.2">
      <c r="C25" s="10"/>
      <c r="D25" s="10"/>
      <c r="E25" s="16"/>
      <c r="F25" s="17"/>
      <c r="G25" s="16"/>
      <c r="H25" s="10"/>
      <c r="I25" s="56"/>
      <c r="J25" s="10"/>
      <c r="K25" s="3"/>
      <c r="L25" s="10"/>
      <c r="M25" s="16"/>
      <c r="N25" s="10"/>
      <c r="O25" s="14"/>
      <c r="P25" s="4"/>
      <c r="Q25" s="5"/>
      <c r="R25" s="5"/>
      <c r="S25" s="4"/>
      <c r="T25" s="4"/>
      <c r="U25" s="4"/>
    </row>
    <row r="26" spans="3:21" s="1" customFormat="1" x14ac:dyDescent="0.2"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4"/>
      <c r="Q26" s="5"/>
      <c r="R26" s="5"/>
      <c r="S26" s="4"/>
      <c r="T26" s="4"/>
      <c r="U26" s="4"/>
    </row>
    <row r="27" spans="3:21" s="1" customFormat="1" ht="12.75" customHeight="1" x14ac:dyDescent="0.2">
      <c r="C27" s="141" t="s">
        <v>95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5"/>
      <c r="S27" s="4"/>
      <c r="T27" s="4"/>
      <c r="U27" s="4"/>
    </row>
    <row r="28" spans="3:21" s="1" customFormat="1" x14ac:dyDescent="0.2"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4"/>
      <c r="Q28" s="9"/>
      <c r="R28" s="5"/>
      <c r="S28" s="4"/>
      <c r="T28" s="4"/>
      <c r="U28" s="4"/>
    </row>
    <row r="31" spans="3:21" x14ac:dyDescent="0.2">
      <c r="D31" s="49" t="s">
        <v>85</v>
      </c>
    </row>
  </sheetData>
  <mergeCells count="31">
    <mergeCell ref="C1:V1"/>
    <mergeCell ref="C2:V2"/>
    <mergeCell ref="B7:B9"/>
    <mergeCell ref="C3:V3"/>
    <mergeCell ref="U7:U9"/>
    <mergeCell ref="P8:P9"/>
    <mergeCell ref="L8:L9"/>
    <mergeCell ref="Q7:Q9"/>
    <mergeCell ref="R7:R9"/>
    <mergeCell ref="S7:S9"/>
    <mergeCell ref="C4:U4"/>
    <mergeCell ref="M8:M9"/>
    <mergeCell ref="E5:M5"/>
    <mergeCell ref="T7:T9"/>
    <mergeCell ref="F7:F9"/>
    <mergeCell ref="O18:Q18"/>
    <mergeCell ref="C27:Q27"/>
    <mergeCell ref="C7:C9"/>
    <mergeCell ref="D7:D9"/>
    <mergeCell ref="H8:H9"/>
    <mergeCell ref="C24:O24"/>
    <mergeCell ref="J8:J9"/>
    <mergeCell ref="K8:K9"/>
    <mergeCell ref="E7:E9"/>
    <mergeCell ref="G7:G9"/>
    <mergeCell ref="D18:E18"/>
    <mergeCell ref="E20:F20"/>
    <mergeCell ref="O7:O9"/>
    <mergeCell ref="N7:N9"/>
    <mergeCell ref="I8:I9"/>
    <mergeCell ref="I7:M7"/>
  </mergeCells>
  <phoneticPr fontId="4" type="noConversion"/>
  <hyperlinks>
    <hyperlink ref="D31" r:id="rId1"/>
  </hyperlinks>
  <pageMargins left="0.75" right="0.75" top="1" bottom="1" header="0.5" footer="0.5"/>
  <pageSetup paperSize="9" scale="53" orientation="landscape" horizontalDpi="1200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tabSelected="1" showWhiteSpace="0" zoomScale="75" zoomScaleNormal="75" zoomScaleSheetLayoutView="51" zoomScalePageLayoutView="70" workbookViewId="0">
      <selection activeCell="R29" sqref="R29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4.710937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2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2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2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2:22" ht="15.75" customHeight="1" x14ac:dyDescent="0.25">
      <c r="C5" s="156" t="s">
        <v>97</v>
      </c>
      <c r="D5" s="156"/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2:22" ht="13.5" thickBot="1" x14ac:dyDescent="0.25"/>
    <row r="7" spans="2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2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2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2:22" ht="42.75" customHeight="1" thickBot="1" x14ac:dyDescent="0.25">
      <c r="B10" s="26">
        <v>1</v>
      </c>
      <c r="C10" s="60">
        <v>19</v>
      </c>
      <c r="D10" s="45" t="s">
        <v>78</v>
      </c>
      <c r="E10" s="44" t="s">
        <v>13</v>
      </c>
      <c r="F10" s="45">
        <f t="shared" ref="F10:F20" si="0">IF(E10="МС",100,IF(E10="КМС",30,IF(OR(E10="1",E10="I"),10,IF(OR(E10="2",E10="II"),3,IF(OR(E10="3",E10="III"),1,IF(E10="1ю",1,IF(E10="2ю",0.3,IF(E10="3ю",0.1,IF(E10="б/р",0)))))))))</f>
        <v>0.3</v>
      </c>
      <c r="G10" s="45" t="s">
        <v>98</v>
      </c>
      <c r="H10" s="45"/>
      <c r="I10" s="45">
        <v>3</v>
      </c>
      <c r="J10" s="45"/>
      <c r="K10" s="45"/>
      <c r="L10" s="45"/>
      <c r="M10" s="45"/>
      <c r="N10" s="45">
        <f t="shared" ref="N10:N20" si="1">SUM(I10:M10)</f>
        <v>3</v>
      </c>
      <c r="O10" s="47">
        <v>0.10694444444444444</v>
      </c>
      <c r="P10" s="45"/>
      <c r="Q10" s="47">
        <f t="shared" ref="Q10:Q20" si="2">N10*$O$5</f>
        <v>3.125E-2</v>
      </c>
      <c r="R10" s="48">
        <f t="shared" ref="R10:R20" si="3">O10+Q10</f>
        <v>0.13819444444444445</v>
      </c>
      <c r="S10" s="59">
        <f t="shared" ref="S10:S20" si="4">RANK(R10,$R$10:$R$20,1)</f>
        <v>5</v>
      </c>
      <c r="T10" s="61">
        <f t="shared" ref="T10:T20" si="5">R10/$E$24</f>
        <v>1.5190839694656491</v>
      </c>
      <c r="U10" s="70" t="s">
        <v>84</v>
      </c>
    </row>
    <row r="11" spans="2:22" s="1" customFormat="1" ht="41.25" customHeight="1" thickBot="1" x14ac:dyDescent="0.25">
      <c r="B11" s="99">
        <v>2</v>
      </c>
      <c r="C11" s="124">
        <v>21</v>
      </c>
      <c r="D11" s="89" t="s">
        <v>77</v>
      </c>
      <c r="E11" s="124" t="s">
        <v>13</v>
      </c>
      <c r="F11" s="123">
        <f t="shared" si="0"/>
        <v>0.3</v>
      </c>
      <c r="G11" s="123" t="s">
        <v>98</v>
      </c>
      <c r="H11" s="89"/>
      <c r="I11" s="123"/>
      <c r="J11" s="123"/>
      <c r="K11" s="123"/>
      <c r="L11" s="123"/>
      <c r="M11" s="123"/>
      <c r="N11" s="123">
        <f t="shared" si="1"/>
        <v>0</v>
      </c>
      <c r="O11" s="127">
        <v>9.0972222222222218E-2</v>
      </c>
      <c r="P11" s="89"/>
      <c r="Q11" s="128">
        <f t="shared" si="2"/>
        <v>0</v>
      </c>
      <c r="R11" s="129">
        <f t="shared" si="3"/>
        <v>9.0972222222222218E-2</v>
      </c>
      <c r="S11" s="89">
        <f t="shared" si="4"/>
        <v>1</v>
      </c>
      <c r="T11" s="130">
        <f t="shared" si="5"/>
        <v>1</v>
      </c>
      <c r="U11" s="89" t="s">
        <v>11</v>
      </c>
    </row>
    <row r="12" spans="2:22" s="1" customFormat="1" ht="42.75" customHeight="1" thickBot="1" x14ac:dyDescent="0.25">
      <c r="B12" s="133">
        <v>3</v>
      </c>
      <c r="C12" s="125">
        <v>24</v>
      </c>
      <c r="D12" s="96" t="s">
        <v>50</v>
      </c>
      <c r="E12" s="115" t="s">
        <v>30</v>
      </c>
      <c r="F12" s="114">
        <f t="shared" si="0"/>
        <v>0</v>
      </c>
      <c r="G12" s="114" t="s">
        <v>38</v>
      </c>
      <c r="H12" s="96"/>
      <c r="I12" s="114"/>
      <c r="J12" s="114"/>
      <c r="K12" s="114"/>
      <c r="L12" s="114"/>
      <c r="M12" s="114"/>
      <c r="N12" s="114">
        <f t="shared" si="1"/>
        <v>0</v>
      </c>
      <c r="O12" s="126">
        <v>0.1111111111111111</v>
      </c>
      <c r="P12" s="96"/>
      <c r="Q12" s="118">
        <f t="shared" si="2"/>
        <v>0</v>
      </c>
      <c r="R12" s="119">
        <f t="shared" si="3"/>
        <v>0.1111111111111111</v>
      </c>
      <c r="S12" s="96">
        <f t="shared" si="4"/>
        <v>3</v>
      </c>
      <c r="T12" s="120">
        <f t="shared" si="5"/>
        <v>1.2213740458015268</v>
      </c>
      <c r="U12" s="96" t="s">
        <v>12</v>
      </c>
    </row>
    <row r="13" spans="2:22" s="1" customFormat="1" ht="42.75" customHeight="1" thickBot="1" x14ac:dyDescent="0.25">
      <c r="B13" s="26">
        <v>4</v>
      </c>
      <c r="C13" s="43">
        <v>25</v>
      </c>
      <c r="D13" s="59" t="s">
        <v>83</v>
      </c>
      <c r="E13" s="44" t="s">
        <v>30</v>
      </c>
      <c r="F13" s="45">
        <f t="shared" si="0"/>
        <v>0</v>
      </c>
      <c r="G13" s="45" t="s">
        <v>98</v>
      </c>
      <c r="H13" s="59"/>
      <c r="I13" s="45">
        <v>3</v>
      </c>
      <c r="J13" s="45"/>
      <c r="K13" s="45"/>
      <c r="L13" s="45"/>
      <c r="M13" s="45"/>
      <c r="N13" s="45">
        <f t="shared" si="1"/>
        <v>3</v>
      </c>
      <c r="O13" s="46">
        <v>0.15486111111111112</v>
      </c>
      <c r="P13" s="59"/>
      <c r="Q13" s="47">
        <f t="shared" si="2"/>
        <v>3.125E-2</v>
      </c>
      <c r="R13" s="48">
        <f t="shared" si="3"/>
        <v>0.18611111111111112</v>
      </c>
      <c r="S13" s="59">
        <f t="shared" si="4"/>
        <v>6</v>
      </c>
      <c r="T13" s="61">
        <f t="shared" si="5"/>
        <v>2.0458015267175576</v>
      </c>
      <c r="U13" s="70" t="s">
        <v>84</v>
      </c>
    </row>
    <row r="14" spans="2:22" s="1" customFormat="1" ht="42.75" customHeight="1" thickBot="1" x14ac:dyDescent="0.25">
      <c r="B14" s="26">
        <v>5</v>
      </c>
      <c r="C14" s="43">
        <v>26</v>
      </c>
      <c r="D14" s="59" t="s">
        <v>46</v>
      </c>
      <c r="E14" s="44" t="s">
        <v>30</v>
      </c>
      <c r="F14" s="45">
        <f t="shared" si="0"/>
        <v>0</v>
      </c>
      <c r="G14" s="45" t="s">
        <v>38</v>
      </c>
      <c r="H14" s="59"/>
      <c r="I14" s="45">
        <v>3</v>
      </c>
      <c r="J14" s="45"/>
      <c r="K14" s="45"/>
      <c r="L14" s="45"/>
      <c r="M14" s="45"/>
      <c r="N14" s="45">
        <f t="shared" si="1"/>
        <v>3</v>
      </c>
      <c r="O14" s="46">
        <v>0.36041666666666666</v>
      </c>
      <c r="P14" s="59"/>
      <c r="Q14" s="47">
        <f t="shared" si="2"/>
        <v>3.125E-2</v>
      </c>
      <c r="R14" s="48">
        <f t="shared" si="3"/>
        <v>0.39166666666666666</v>
      </c>
      <c r="S14" s="59">
        <f t="shared" si="4"/>
        <v>10</v>
      </c>
      <c r="T14" s="61">
        <f t="shared" si="5"/>
        <v>4.3053435114503822</v>
      </c>
      <c r="U14" s="70" t="s">
        <v>84</v>
      </c>
    </row>
    <row r="15" spans="2:22" s="1" customFormat="1" ht="42.75" customHeight="1" thickBot="1" x14ac:dyDescent="0.25">
      <c r="B15" s="26">
        <v>6</v>
      </c>
      <c r="C15" s="43">
        <v>27</v>
      </c>
      <c r="D15" s="59" t="s">
        <v>49</v>
      </c>
      <c r="E15" s="44" t="s">
        <v>12</v>
      </c>
      <c r="F15" s="45">
        <f t="shared" si="0"/>
        <v>0.1</v>
      </c>
      <c r="G15" s="45" t="s">
        <v>38</v>
      </c>
      <c r="H15" s="59"/>
      <c r="I15" s="45"/>
      <c r="J15" s="45"/>
      <c r="K15" s="45"/>
      <c r="L15" s="45"/>
      <c r="M15" s="45"/>
      <c r="N15" s="45">
        <f t="shared" si="1"/>
        <v>0</v>
      </c>
      <c r="O15" s="46">
        <v>0.12222222222222223</v>
      </c>
      <c r="P15" s="59"/>
      <c r="Q15" s="47">
        <f t="shared" si="2"/>
        <v>0</v>
      </c>
      <c r="R15" s="48">
        <f t="shared" si="3"/>
        <v>0.12222222222222223</v>
      </c>
      <c r="S15" s="59">
        <f t="shared" si="4"/>
        <v>4</v>
      </c>
      <c r="T15" s="61">
        <f t="shared" si="5"/>
        <v>1.3435114503816796</v>
      </c>
      <c r="U15" s="70" t="s">
        <v>12</v>
      </c>
    </row>
    <row r="16" spans="2:22" s="1" customFormat="1" ht="42.75" customHeight="1" thickBot="1" x14ac:dyDescent="0.25">
      <c r="B16" s="133">
        <v>7</v>
      </c>
      <c r="C16" s="125">
        <v>28</v>
      </c>
      <c r="D16" s="96" t="s">
        <v>45</v>
      </c>
      <c r="E16" s="115" t="s">
        <v>11</v>
      </c>
      <c r="F16" s="114">
        <f t="shared" si="0"/>
        <v>1</v>
      </c>
      <c r="G16" s="114" t="s">
        <v>38</v>
      </c>
      <c r="H16" s="96"/>
      <c r="I16" s="114"/>
      <c r="J16" s="114"/>
      <c r="K16" s="114"/>
      <c r="L16" s="114"/>
      <c r="M16" s="114"/>
      <c r="N16" s="114">
        <f t="shared" si="1"/>
        <v>0</v>
      </c>
      <c r="O16" s="126">
        <v>9.8611111111111108E-2</v>
      </c>
      <c r="P16" s="96"/>
      <c r="Q16" s="118">
        <f t="shared" si="2"/>
        <v>0</v>
      </c>
      <c r="R16" s="119">
        <f t="shared" si="3"/>
        <v>9.8611111111111108E-2</v>
      </c>
      <c r="S16" s="96">
        <f t="shared" si="4"/>
        <v>2</v>
      </c>
      <c r="T16" s="120">
        <f t="shared" si="5"/>
        <v>1.083969465648855</v>
      </c>
      <c r="U16" s="96" t="s">
        <v>13</v>
      </c>
    </row>
    <row r="17" spans="2:21" s="1" customFormat="1" ht="42.75" customHeight="1" thickBot="1" x14ac:dyDescent="0.25">
      <c r="B17" s="26">
        <v>8</v>
      </c>
      <c r="C17" s="43">
        <v>29</v>
      </c>
      <c r="D17" s="59" t="s">
        <v>47</v>
      </c>
      <c r="E17" s="44" t="s">
        <v>30</v>
      </c>
      <c r="F17" s="45">
        <f t="shared" si="0"/>
        <v>0</v>
      </c>
      <c r="G17" s="45" t="s">
        <v>38</v>
      </c>
      <c r="H17" s="59"/>
      <c r="I17" s="45">
        <v>10</v>
      </c>
      <c r="J17" s="45"/>
      <c r="K17" s="45"/>
      <c r="L17" s="45"/>
      <c r="M17" s="45"/>
      <c r="N17" s="45">
        <f t="shared" si="1"/>
        <v>10</v>
      </c>
      <c r="O17" s="46">
        <v>0.22430555555555556</v>
      </c>
      <c r="P17" s="59"/>
      <c r="Q17" s="47">
        <f t="shared" si="2"/>
        <v>0.10416666666666666</v>
      </c>
      <c r="R17" s="48">
        <f t="shared" si="3"/>
        <v>0.32847222222222222</v>
      </c>
      <c r="S17" s="59">
        <f t="shared" si="4"/>
        <v>9</v>
      </c>
      <c r="T17" s="61">
        <f t="shared" si="5"/>
        <v>3.6106870229007635</v>
      </c>
      <c r="U17" s="70" t="s">
        <v>84</v>
      </c>
    </row>
    <row r="18" spans="2:21" s="1" customFormat="1" ht="42.75" customHeight="1" thickBot="1" x14ac:dyDescent="0.25">
      <c r="B18" s="26">
        <v>9</v>
      </c>
      <c r="C18" s="43">
        <v>31</v>
      </c>
      <c r="D18" s="59" t="s">
        <v>99</v>
      </c>
      <c r="E18" s="44" t="s">
        <v>30</v>
      </c>
      <c r="F18" s="45">
        <f t="shared" si="0"/>
        <v>0</v>
      </c>
      <c r="G18" s="45" t="s">
        <v>38</v>
      </c>
      <c r="H18" s="59"/>
      <c r="I18" s="45">
        <v>3</v>
      </c>
      <c r="J18" s="45"/>
      <c r="K18" s="45"/>
      <c r="L18" s="45"/>
      <c r="M18" s="45"/>
      <c r="N18" s="45">
        <f t="shared" si="1"/>
        <v>3</v>
      </c>
      <c r="O18" s="46">
        <v>0.19444444444444445</v>
      </c>
      <c r="P18" s="59"/>
      <c r="Q18" s="47">
        <f t="shared" si="2"/>
        <v>3.125E-2</v>
      </c>
      <c r="R18" s="48">
        <f t="shared" si="3"/>
        <v>0.22569444444444445</v>
      </c>
      <c r="S18" s="59">
        <f t="shared" si="4"/>
        <v>8</v>
      </c>
      <c r="T18" s="61">
        <f t="shared" si="5"/>
        <v>2.4809160305343512</v>
      </c>
      <c r="U18" s="70" t="s">
        <v>84</v>
      </c>
    </row>
    <row r="19" spans="2:21" s="1" customFormat="1" ht="42.75" customHeight="1" thickBot="1" x14ac:dyDescent="0.25">
      <c r="B19" s="26">
        <v>10</v>
      </c>
      <c r="C19" s="43">
        <v>32</v>
      </c>
      <c r="D19" s="69" t="s">
        <v>100</v>
      </c>
      <c r="E19" s="44" t="s">
        <v>30</v>
      </c>
      <c r="F19" s="45">
        <f t="shared" si="0"/>
        <v>0</v>
      </c>
      <c r="G19" s="45" t="s">
        <v>38</v>
      </c>
      <c r="H19" s="69"/>
      <c r="I19" s="45"/>
      <c r="J19" s="45">
        <v>3</v>
      </c>
      <c r="K19" s="45"/>
      <c r="L19" s="45"/>
      <c r="M19" s="45"/>
      <c r="N19" s="45">
        <f t="shared" si="1"/>
        <v>3</v>
      </c>
      <c r="O19" s="46">
        <v>0.16805555555555554</v>
      </c>
      <c r="P19" s="69"/>
      <c r="Q19" s="47">
        <f t="shared" si="2"/>
        <v>3.125E-2</v>
      </c>
      <c r="R19" s="48">
        <f t="shared" si="3"/>
        <v>0.19930555555555554</v>
      </c>
      <c r="S19" s="69">
        <f t="shared" si="4"/>
        <v>7</v>
      </c>
      <c r="T19" s="61">
        <f t="shared" si="5"/>
        <v>2.1908396946564883</v>
      </c>
      <c r="U19" s="70" t="s">
        <v>84</v>
      </c>
    </row>
    <row r="20" spans="2:21" s="1" customFormat="1" ht="42.75" customHeight="1" thickBot="1" x14ac:dyDescent="0.25">
      <c r="B20" s="26">
        <v>11</v>
      </c>
      <c r="C20" s="43">
        <v>72</v>
      </c>
      <c r="D20" s="59" t="s">
        <v>130</v>
      </c>
      <c r="E20" s="44" t="s">
        <v>30</v>
      </c>
      <c r="F20" s="45">
        <f t="shared" si="0"/>
        <v>0</v>
      </c>
      <c r="G20" s="45" t="s">
        <v>128</v>
      </c>
      <c r="H20" s="59"/>
      <c r="I20" s="45"/>
      <c r="J20" s="45"/>
      <c r="K20" s="45"/>
      <c r="L20" s="45"/>
      <c r="M20" s="45"/>
      <c r="N20" s="45">
        <f t="shared" si="1"/>
        <v>0</v>
      </c>
      <c r="O20" s="46">
        <v>0.74236111111111114</v>
      </c>
      <c r="P20" s="59"/>
      <c r="Q20" s="47">
        <f t="shared" si="2"/>
        <v>0</v>
      </c>
      <c r="R20" s="48">
        <f t="shared" si="3"/>
        <v>0.74236111111111114</v>
      </c>
      <c r="S20" s="59">
        <f t="shared" si="4"/>
        <v>11</v>
      </c>
      <c r="T20" s="61">
        <f t="shared" si="5"/>
        <v>8.1603053435114514</v>
      </c>
      <c r="U20" s="70" t="s">
        <v>84</v>
      </c>
    </row>
    <row r="21" spans="2:21" s="1" customFormat="1" x14ac:dyDescent="0.2">
      <c r="C21" s="3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9"/>
      <c r="P21" s="4"/>
      <c r="Q21" s="9"/>
      <c r="R21" s="5"/>
      <c r="S21" s="4"/>
      <c r="T21" s="4"/>
      <c r="U21" s="4"/>
    </row>
    <row r="22" spans="2:21" s="1" customFormat="1" ht="36" customHeight="1" x14ac:dyDescent="0.2">
      <c r="C22" s="31"/>
      <c r="D22" s="135" t="s">
        <v>21</v>
      </c>
      <c r="E22" s="135"/>
      <c r="F22" s="31" t="s">
        <v>29</v>
      </c>
      <c r="G22" s="4"/>
      <c r="H22" s="6"/>
      <c r="I22" s="6"/>
      <c r="J22" s="6"/>
      <c r="K22" s="6"/>
      <c r="L22" s="6"/>
      <c r="M22" s="6"/>
      <c r="N22" s="6"/>
      <c r="O22" s="136" t="s">
        <v>24</v>
      </c>
      <c r="P22" s="137"/>
      <c r="Q22" s="138"/>
      <c r="R22" s="5"/>
      <c r="S22" s="4"/>
      <c r="T22" s="4"/>
      <c r="U22" s="4"/>
    </row>
    <row r="23" spans="2:21" s="1" customFormat="1" ht="18" customHeight="1" x14ac:dyDescent="0.2">
      <c r="C23" s="31"/>
      <c r="D23" s="4"/>
      <c r="E23" s="4"/>
      <c r="F23" s="4"/>
      <c r="G23" s="50" t="s">
        <v>85</v>
      </c>
      <c r="H23" s="4"/>
      <c r="I23" s="4"/>
      <c r="J23" s="4"/>
      <c r="K23" s="4"/>
      <c r="L23" s="4"/>
      <c r="M23" s="4"/>
      <c r="N23" s="6"/>
      <c r="O23" s="32">
        <v>3</v>
      </c>
      <c r="P23" s="32"/>
      <c r="Q23" s="34" t="s">
        <v>84</v>
      </c>
      <c r="R23" s="5"/>
      <c r="S23" s="4"/>
      <c r="T23" s="4"/>
      <c r="U23" s="4"/>
    </row>
    <row r="24" spans="2:21" s="1" customFormat="1" ht="18.75" customHeight="1" x14ac:dyDescent="0.2">
      <c r="C24" s="31"/>
      <c r="D24" s="30" t="s">
        <v>22</v>
      </c>
      <c r="E24" s="139">
        <f>R11</f>
        <v>9.0972222222222218E-2</v>
      </c>
      <c r="F24" s="140"/>
      <c r="G24" s="4"/>
      <c r="H24" s="4"/>
      <c r="I24" s="4"/>
      <c r="J24" s="4"/>
      <c r="K24" s="4"/>
      <c r="L24" s="4"/>
      <c r="M24" s="4"/>
      <c r="N24" s="6"/>
      <c r="O24" s="32" t="s">
        <v>11</v>
      </c>
      <c r="P24" s="32"/>
      <c r="Q24" s="42" t="s">
        <v>133</v>
      </c>
      <c r="R24" s="5"/>
      <c r="S24" s="4"/>
      <c r="T24" s="4"/>
      <c r="U24" s="4"/>
    </row>
    <row r="25" spans="2:21" s="1" customFormat="1" x14ac:dyDescent="0.2"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  <c r="N25" s="6"/>
      <c r="O25" s="32" t="s">
        <v>13</v>
      </c>
      <c r="P25" s="32"/>
      <c r="Q25" s="34" t="s">
        <v>133</v>
      </c>
      <c r="R25" s="5"/>
      <c r="S25" s="4"/>
      <c r="T25" s="4"/>
      <c r="U25" s="4"/>
    </row>
    <row r="26" spans="2:21" s="1" customFormat="1" x14ac:dyDescent="0.2">
      <c r="C26" s="31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32" t="s">
        <v>12</v>
      </c>
      <c r="P26" s="32"/>
      <c r="Q26" s="42" t="s">
        <v>133</v>
      </c>
      <c r="R26" s="5"/>
      <c r="S26" s="4"/>
      <c r="T26" s="4"/>
      <c r="U26" s="4"/>
    </row>
    <row r="27" spans="2:21" s="1" customFormat="1" x14ac:dyDescent="0.2">
      <c r="C27" s="3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9"/>
      <c r="P27" s="4"/>
      <c r="Q27" s="9"/>
      <c r="R27" s="5"/>
      <c r="S27" s="4"/>
      <c r="T27" s="4"/>
      <c r="U27" s="4"/>
    </row>
    <row r="28" spans="2:21" s="1" customFormat="1" x14ac:dyDescent="0.2">
      <c r="C28" s="141" t="s">
        <v>28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4"/>
      <c r="Q28" s="5"/>
      <c r="R28" s="5"/>
      <c r="S28" s="4"/>
      <c r="T28" s="4"/>
      <c r="U28" s="4"/>
    </row>
    <row r="29" spans="2:21" s="1" customFormat="1" x14ac:dyDescent="0.2">
      <c r="C29" s="28"/>
      <c r="D29" s="28"/>
      <c r="E29" s="28"/>
      <c r="F29" s="28"/>
      <c r="G29" s="28"/>
      <c r="H29" s="28"/>
      <c r="I29" s="56"/>
      <c r="J29" s="28"/>
      <c r="K29" s="31"/>
      <c r="L29" s="28"/>
      <c r="M29" s="28"/>
      <c r="N29" s="28"/>
      <c r="O29" s="14"/>
      <c r="P29" s="4"/>
      <c r="Q29" s="5"/>
      <c r="R29" s="5"/>
      <c r="S29" s="4"/>
      <c r="T29" s="4"/>
      <c r="U29" s="4"/>
    </row>
    <row r="30" spans="2:21" s="1" customFormat="1" x14ac:dyDescent="0.2"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4"/>
      <c r="Q30" s="5"/>
      <c r="R30" s="5"/>
      <c r="S30" s="4"/>
      <c r="T30" s="4"/>
      <c r="U30" s="4"/>
    </row>
    <row r="31" spans="2:21" s="1" customFormat="1" ht="12.75" customHeight="1" x14ac:dyDescent="0.2">
      <c r="C31" s="141" t="s">
        <v>101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5"/>
      <c r="S31" s="4"/>
      <c r="T31" s="4"/>
      <c r="U31" s="4"/>
    </row>
    <row r="32" spans="2:21" s="1" customFormat="1" x14ac:dyDescent="0.2">
      <c r="C32" s="3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"/>
      <c r="P32" s="4"/>
      <c r="Q32" s="9"/>
      <c r="R32" s="5"/>
      <c r="S32" s="4"/>
      <c r="T32" s="4"/>
      <c r="U32" s="4"/>
    </row>
  </sheetData>
  <mergeCells count="32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C5:D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22:E22"/>
    <mergeCell ref="O22:Q22"/>
    <mergeCell ref="E24:F24"/>
    <mergeCell ref="C28:O28"/>
    <mergeCell ref="C31:Q31"/>
  </mergeCells>
  <hyperlinks>
    <hyperlink ref="G23" r:id="rId1"/>
  </hyperlinks>
  <pageMargins left="0.75" right="0.75" top="1" bottom="1" header="0.5" footer="0.5"/>
  <pageSetup paperSize="9" scale="53" orientation="landscape" horizontalDpi="12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2"/>
  <sheetViews>
    <sheetView showWhiteSpace="0" topLeftCell="A7" zoomScale="75" zoomScaleNormal="75" zoomScaleSheetLayoutView="51" zoomScalePageLayoutView="70" workbookViewId="0">
      <selection activeCell="G23" sqref="G23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.14062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2:26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2:26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6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6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2:26" ht="18" x14ac:dyDescent="0.25">
      <c r="D5" s="33" t="s">
        <v>102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2:26" ht="13.5" thickBot="1" x14ac:dyDescent="0.25"/>
    <row r="7" spans="2:26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2:26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2:26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2:26" ht="43.5" customHeight="1" thickBot="1" x14ac:dyDescent="0.25">
      <c r="B10" s="26">
        <v>1</v>
      </c>
      <c r="C10" s="18">
        <v>33</v>
      </c>
      <c r="D10" s="19" t="s">
        <v>103</v>
      </c>
      <c r="E10" s="20" t="s">
        <v>30</v>
      </c>
      <c r="F10" s="19">
        <f>IF(E10="МС",100,IF(E10="КМС",30,IF(OR(E10="1",E10="I"),10,IF(OR(E10="2",E10="II"),3,IF(OR(E10="3",E10="III"),1,IF(E10="1ю",1,IF(E10="2ю",0.3,IF(E10="3ю",0.1,IF(E10="б/р",0)))))))))</f>
        <v>0</v>
      </c>
      <c r="G10" s="19" t="s">
        <v>38</v>
      </c>
      <c r="H10" s="19"/>
      <c r="I10" s="19">
        <v>3</v>
      </c>
      <c r="J10" s="19"/>
      <c r="K10" s="19">
        <v>2</v>
      </c>
      <c r="L10" s="19"/>
      <c r="M10" s="19"/>
      <c r="N10" s="19">
        <f>SUM(I10:M10)</f>
        <v>5</v>
      </c>
      <c r="O10" s="21">
        <v>0.30069444444444443</v>
      </c>
      <c r="P10" s="19"/>
      <c r="Q10" s="21">
        <f t="shared" ref="Q10:Q17" si="0">N10*$O$5</f>
        <v>5.2083333333333329E-2</v>
      </c>
      <c r="R10" s="22">
        <f>O10+Q10</f>
        <v>0.35277777777777775</v>
      </c>
      <c r="S10" s="23">
        <f t="shared" ref="S10:S18" si="1">RANK(R10,$R$10:$R$18,1)</f>
        <v>7</v>
      </c>
      <c r="T10" s="36">
        <f t="shared" ref="T10:T12" si="2">R10/$E$22</f>
        <v>2.5024630541871917</v>
      </c>
      <c r="U10" s="23" t="s">
        <v>84</v>
      </c>
    </row>
    <row r="11" spans="2:26" ht="42.75" customHeight="1" thickBot="1" x14ac:dyDescent="0.25">
      <c r="B11" s="133">
        <v>2</v>
      </c>
      <c r="C11" s="134">
        <v>34</v>
      </c>
      <c r="D11" s="107" t="s">
        <v>76</v>
      </c>
      <c r="E11" s="106" t="s">
        <v>13</v>
      </c>
      <c r="F11" s="107">
        <f t="shared" ref="F11:F17" si="3">IF(E11="МС",100,IF(E11="КМС",30,IF(OR(E11="1",E11="I"),10,IF(OR(E11="2",E11="II"),3,IF(OR(E11="3",E11="III"),1,IF(E11="1ю",1,IF(E11="2ю",0.3,IF(E11="3ю",0.1,IF(E11="б/р",0)))))))))</f>
        <v>0.3</v>
      </c>
      <c r="G11" s="107" t="s">
        <v>98</v>
      </c>
      <c r="H11" s="107"/>
      <c r="I11" s="107">
        <v>3</v>
      </c>
      <c r="J11" s="107"/>
      <c r="K11" s="107"/>
      <c r="L11" s="107"/>
      <c r="M11" s="107"/>
      <c r="N11" s="107">
        <f t="shared" ref="N11:N18" si="4">SUM(I11:M11)</f>
        <v>3</v>
      </c>
      <c r="O11" s="109">
        <v>0.13125000000000001</v>
      </c>
      <c r="P11" s="107"/>
      <c r="Q11" s="109">
        <f t="shared" si="0"/>
        <v>3.125E-2</v>
      </c>
      <c r="R11" s="110">
        <f t="shared" ref="R11:R17" si="5">O11+Q11</f>
        <v>0.16250000000000001</v>
      </c>
      <c r="S11" s="85">
        <f t="shared" si="1"/>
        <v>2</v>
      </c>
      <c r="T11" s="111">
        <f t="shared" si="2"/>
        <v>1.1527093596059115</v>
      </c>
      <c r="U11" s="85" t="s">
        <v>13</v>
      </c>
    </row>
    <row r="12" spans="2:26" s="1" customFormat="1" ht="41.25" customHeight="1" thickBot="1" x14ac:dyDescent="0.25">
      <c r="B12" s="26">
        <v>3</v>
      </c>
      <c r="C12" s="24">
        <v>35</v>
      </c>
      <c r="D12" s="23" t="s">
        <v>52</v>
      </c>
      <c r="E12" s="20" t="s">
        <v>12</v>
      </c>
      <c r="F12" s="19">
        <f t="shared" si="3"/>
        <v>0.1</v>
      </c>
      <c r="G12" s="19" t="s">
        <v>38</v>
      </c>
      <c r="H12" s="23"/>
      <c r="I12" s="19">
        <v>3</v>
      </c>
      <c r="J12" s="19"/>
      <c r="K12" s="19"/>
      <c r="L12" s="19"/>
      <c r="M12" s="19"/>
      <c r="N12" s="19">
        <f t="shared" si="4"/>
        <v>3</v>
      </c>
      <c r="O12" s="21">
        <v>0.15972222222222224</v>
      </c>
      <c r="P12" s="23"/>
      <c r="Q12" s="21">
        <f t="shared" si="0"/>
        <v>3.125E-2</v>
      </c>
      <c r="R12" s="22">
        <f t="shared" si="5"/>
        <v>0.19097222222222224</v>
      </c>
      <c r="S12" s="23">
        <f t="shared" si="1"/>
        <v>5</v>
      </c>
      <c r="T12" s="36">
        <f t="shared" si="2"/>
        <v>1.354679802955665</v>
      </c>
      <c r="U12" s="23" t="s">
        <v>12</v>
      </c>
    </row>
    <row r="13" spans="2:26" s="1" customFormat="1" ht="42.75" customHeight="1" thickBot="1" x14ac:dyDescent="0.25">
      <c r="B13" s="26">
        <v>4</v>
      </c>
      <c r="C13" s="20">
        <v>36</v>
      </c>
      <c r="D13" s="23" t="s">
        <v>75</v>
      </c>
      <c r="E13" s="20" t="s">
        <v>13</v>
      </c>
      <c r="F13" s="19">
        <f t="shared" si="3"/>
        <v>0.3</v>
      </c>
      <c r="G13" s="19" t="s">
        <v>98</v>
      </c>
      <c r="H13" s="23"/>
      <c r="I13" s="19">
        <v>3</v>
      </c>
      <c r="J13" s="19"/>
      <c r="K13" s="19"/>
      <c r="L13" s="19"/>
      <c r="M13" s="19"/>
      <c r="N13" s="19">
        <f t="shared" si="4"/>
        <v>3</v>
      </c>
      <c r="O13" s="21">
        <v>0.16319444444444445</v>
      </c>
      <c r="P13" s="23"/>
      <c r="Q13" s="21">
        <f t="shared" si="0"/>
        <v>3.125E-2</v>
      </c>
      <c r="R13" s="22">
        <f t="shared" si="5"/>
        <v>0.19444444444444445</v>
      </c>
      <c r="S13" s="23">
        <f t="shared" si="1"/>
        <v>6</v>
      </c>
      <c r="T13" s="36">
        <f t="shared" ref="T13:T18" si="6">R13/$E$22</f>
        <v>1.3793103448275863</v>
      </c>
      <c r="U13" s="23" t="s">
        <v>12</v>
      </c>
      <c r="Z13" s="1" t="s">
        <v>82</v>
      </c>
    </row>
    <row r="14" spans="2:26" s="1" customFormat="1" ht="43.5" customHeight="1" thickBot="1" x14ac:dyDescent="0.25">
      <c r="B14" s="133">
        <v>5</v>
      </c>
      <c r="C14" s="105">
        <v>37</v>
      </c>
      <c r="D14" s="85" t="s">
        <v>69</v>
      </c>
      <c r="E14" s="106" t="s">
        <v>11</v>
      </c>
      <c r="F14" s="107">
        <f t="shared" si="3"/>
        <v>1</v>
      </c>
      <c r="G14" s="107" t="s">
        <v>38</v>
      </c>
      <c r="H14" s="85"/>
      <c r="I14" s="107"/>
      <c r="J14" s="107"/>
      <c r="K14" s="107"/>
      <c r="L14" s="107"/>
      <c r="M14" s="107"/>
      <c r="N14" s="107">
        <f t="shared" si="4"/>
        <v>0</v>
      </c>
      <c r="O14" s="109">
        <v>0.17361111111111113</v>
      </c>
      <c r="P14" s="85"/>
      <c r="Q14" s="109">
        <f t="shared" si="0"/>
        <v>0</v>
      </c>
      <c r="R14" s="110">
        <f t="shared" si="5"/>
        <v>0.17361111111111113</v>
      </c>
      <c r="S14" s="85">
        <f t="shared" si="1"/>
        <v>3</v>
      </c>
      <c r="T14" s="111">
        <f t="shared" si="6"/>
        <v>1.2315270935960594</v>
      </c>
      <c r="U14" s="85" t="s">
        <v>12</v>
      </c>
    </row>
    <row r="15" spans="2:26" s="1" customFormat="1" ht="40.5" customHeight="1" thickBot="1" x14ac:dyDescent="0.25">
      <c r="B15" s="99">
        <v>6</v>
      </c>
      <c r="C15" s="100">
        <v>38</v>
      </c>
      <c r="D15" s="88" t="s">
        <v>70</v>
      </c>
      <c r="E15" s="100" t="s">
        <v>12</v>
      </c>
      <c r="F15" s="98">
        <f t="shared" si="3"/>
        <v>0.1</v>
      </c>
      <c r="G15" s="98" t="s">
        <v>38</v>
      </c>
      <c r="H15" s="88"/>
      <c r="I15" s="98"/>
      <c r="J15" s="98"/>
      <c r="K15" s="98"/>
      <c r="L15" s="98"/>
      <c r="M15" s="98"/>
      <c r="N15" s="98">
        <f t="shared" si="4"/>
        <v>0</v>
      </c>
      <c r="O15" s="101">
        <v>0.14097222222222222</v>
      </c>
      <c r="P15" s="88"/>
      <c r="Q15" s="101">
        <f t="shared" si="0"/>
        <v>0</v>
      </c>
      <c r="R15" s="102">
        <f t="shared" si="5"/>
        <v>0.14097222222222222</v>
      </c>
      <c r="S15" s="88">
        <f t="shared" si="1"/>
        <v>1</v>
      </c>
      <c r="T15" s="103">
        <f t="shared" si="6"/>
        <v>1</v>
      </c>
      <c r="U15" s="88" t="s">
        <v>11</v>
      </c>
    </row>
    <row r="16" spans="2:26" s="1" customFormat="1" ht="40.5" customHeight="1" thickBot="1" x14ac:dyDescent="0.25">
      <c r="B16" s="26">
        <v>7</v>
      </c>
      <c r="C16" s="24">
        <v>39</v>
      </c>
      <c r="D16" s="23" t="s">
        <v>71</v>
      </c>
      <c r="E16" s="20" t="s">
        <v>13</v>
      </c>
      <c r="F16" s="19">
        <f t="shared" si="3"/>
        <v>0.3</v>
      </c>
      <c r="G16" s="19" t="s">
        <v>38</v>
      </c>
      <c r="H16" s="23"/>
      <c r="I16" s="19">
        <v>3</v>
      </c>
      <c r="J16" s="19">
        <v>1</v>
      </c>
      <c r="K16" s="19"/>
      <c r="L16" s="19"/>
      <c r="M16" s="19"/>
      <c r="N16" s="19">
        <f t="shared" si="4"/>
        <v>4</v>
      </c>
      <c r="O16" s="21">
        <v>0.14027777777777778</v>
      </c>
      <c r="P16" s="23"/>
      <c r="Q16" s="21">
        <f t="shared" si="0"/>
        <v>4.1666666666666664E-2</v>
      </c>
      <c r="R16" s="22">
        <f t="shared" si="5"/>
        <v>0.18194444444444444</v>
      </c>
      <c r="S16" s="23">
        <f t="shared" si="1"/>
        <v>4</v>
      </c>
      <c r="T16" s="36">
        <f t="shared" si="6"/>
        <v>1.2906403940886699</v>
      </c>
      <c r="U16" s="23" t="s">
        <v>12</v>
      </c>
    </row>
    <row r="17" spans="2:21" s="1" customFormat="1" ht="40.5" customHeight="1" thickBot="1" x14ac:dyDescent="0.25">
      <c r="B17" s="26">
        <v>9</v>
      </c>
      <c r="C17" s="24">
        <v>41</v>
      </c>
      <c r="D17" s="23" t="s">
        <v>104</v>
      </c>
      <c r="E17" s="20" t="s">
        <v>30</v>
      </c>
      <c r="F17" s="19">
        <f t="shared" si="3"/>
        <v>0</v>
      </c>
      <c r="G17" s="19" t="s">
        <v>38</v>
      </c>
      <c r="H17" s="23"/>
      <c r="I17" s="19">
        <v>10</v>
      </c>
      <c r="J17" s="19">
        <v>3</v>
      </c>
      <c r="K17" s="19"/>
      <c r="L17" s="19"/>
      <c r="M17" s="19"/>
      <c r="N17" s="19">
        <f t="shared" si="4"/>
        <v>13</v>
      </c>
      <c r="O17" s="21">
        <v>0.3347222222222222</v>
      </c>
      <c r="P17" s="23"/>
      <c r="Q17" s="21">
        <f t="shared" si="0"/>
        <v>0.13541666666666666</v>
      </c>
      <c r="R17" s="22">
        <f t="shared" si="5"/>
        <v>0.47013888888888888</v>
      </c>
      <c r="S17" s="23">
        <f t="shared" si="1"/>
        <v>8</v>
      </c>
      <c r="T17" s="36">
        <f t="shared" si="6"/>
        <v>3.3349753694581281</v>
      </c>
      <c r="U17" s="23" t="s">
        <v>84</v>
      </c>
    </row>
    <row r="18" spans="2:21" s="1" customFormat="1" ht="42.75" customHeight="1" thickBot="1" x14ac:dyDescent="0.25">
      <c r="B18" s="26">
        <v>12</v>
      </c>
      <c r="C18" s="24">
        <v>44</v>
      </c>
      <c r="D18" s="23" t="s">
        <v>48</v>
      </c>
      <c r="E18" s="20" t="s">
        <v>30</v>
      </c>
      <c r="F18" s="19">
        <f t="shared" ref="F18" si="7">IF(E18="МС",100,IF(E18="КМС",30,IF(OR(E18="1",E18="I"),10,IF(OR(E18="2",E18="II"),3,IF(OR(E18="3",E18="III"),1,IF(E18="1ю",1,IF(E18="2ю",0.3,IF(E18="3ю",0.1,IF(E18="б/р",0)))))))))</f>
        <v>0</v>
      </c>
      <c r="G18" s="19" t="s">
        <v>38</v>
      </c>
      <c r="H18" s="23"/>
      <c r="I18" s="19">
        <v>10</v>
      </c>
      <c r="J18" s="19"/>
      <c r="K18" s="19"/>
      <c r="L18" s="19"/>
      <c r="M18" s="19"/>
      <c r="N18" s="19">
        <f t="shared" si="4"/>
        <v>10</v>
      </c>
      <c r="O18" s="21">
        <v>0.38750000000000001</v>
      </c>
      <c r="P18" s="23"/>
      <c r="Q18" s="21">
        <f t="shared" ref="Q18" si="8">N18*$O$5</f>
        <v>0.10416666666666666</v>
      </c>
      <c r="R18" s="22">
        <f t="shared" ref="R18" si="9">O18+Q18</f>
        <v>0.4916666666666667</v>
      </c>
      <c r="S18" s="23">
        <f t="shared" si="1"/>
        <v>9</v>
      </c>
      <c r="T18" s="36">
        <f t="shared" si="6"/>
        <v>3.4876847290640396</v>
      </c>
      <c r="U18" s="23" t="s">
        <v>84</v>
      </c>
    </row>
    <row r="19" spans="2:21" s="1" customFormat="1" x14ac:dyDescent="0.2"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4"/>
      <c r="Q19" s="9"/>
      <c r="R19" s="5"/>
      <c r="S19" s="4"/>
      <c r="T19" s="4"/>
      <c r="U19" s="4"/>
    </row>
    <row r="20" spans="2:21" s="1" customFormat="1" ht="36" customHeight="1" x14ac:dyDescent="0.2">
      <c r="C20" s="31"/>
      <c r="D20" s="135" t="s">
        <v>21</v>
      </c>
      <c r="E20" s="135"/>
      <c r="F20" s="31">
        <f>SUM(F10:F19)*3</f>
        <v>6.3000000000000007</v>
      </c>
      <c r="G20" s="4"/>
      <c r="H20" s="6"/>
      <c r="I20" s="6"/>
      <c r="J20" s="6"/>
      <c r="K20" s="6"/>
      <c r="L20" s="6"/>
      <c r="M20" s="6"/>
      <c r="N20" s="6"/>
      <c r="O20" s="136" t="s">
        <v>24</v>
      </c>
      <c r="P20" s="137"/>
      <c r="Q20" s="138"/>
      <c r="R20" s="5"/>
      <c r="S20" s="4"/>
      <c r="T20" s="4"/>
      <c r="U20" s="4"/>
    </row>
    <row r="21" spans="2:21" s="1" customFormat="1" ht="18" customHeight="1" x14ac:dyDescent="0.2">
      <c r="C21" s="31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32">
        <v>3</v>
      </c>
      <c r="P21" s="32"/>
      <c r="Q21" s="34" t="s">
        <v>84</v>
      </c>
      <c r="R21" s="5"/>
      <c r="S21" s="4"/>
      <c r="T21" s="4"/>
      <c r="U21" s="4"/>
    </row>
    <row r="22" spans="2:21" s="1" customFormat="1" ht="18.75" customHeight="1" x14ac:dyDescent="0.2">
      <c r="C22" s="31"/>
      <c r="D22" s="30" t="s">
        <v>22</v>
      </c>
      <c r="E22" s="139">
        <f>R15</f>
        <v>0.14097222222222222</v>
      </c>
      <c r="F22" s="140"/>
      <c r="G22" s="4"/>
      <c r="H22" s="4"/>
      <c r="I22" s="4"/>
      <c r="J22" s="4"/>
      <c r="K22" s="4"/>
      <c r="L22" s="4"/>
      <c r="M22" s="4"/>
      <c r="N22" s="6"/>
      <c r="O22" s="32" t="s">
        <v>11</v>
      </c>
      <c r="P22" s="32"/>
      <c r="Q22" s="42" t="s">
        <v>133</v>
      </c>
      <c r="R22" s="5"/>
      <c r="S22" s="4"/>
      <c r="T22" s="4"/>
      <c r="U22" s="4"/>
    </row>
    <row r="23" spans="2:21" s="1" customFormat="1" x14ac:dyDescent="0.2">
      <c r="C23" s="31"/>
      <c r="D23" s="4"/>
      <c r="E23" s="4"/>
      <c r="F23" s="4"/>
      <c r="G23" s="49" t="s">
        <v>85</v>
      </c>
      <c r="H23" s="4"/>
      <c r="I23" s="4"/>
      <c r="J23" s="4"/>
      <c r="K23" s="4"/>
      <c r="L23" s="4"/>
      <c r="M23" s="4"/>
      <c r="N23" s="6"/>
      <c r="O23" s="32" t="s">
        <v>13</v>
      </c>
      <c r="P23" s="32"/>
      <c r="Q23" s="42" t="s">
        <v>133</v>
      </c>
      <c r="R23" s="5"/>
      <c r="S23" s="4"/>
      <c r="T23" s="4"/>
      <c r="U23" s="4"/>
    </row>
    <row r="24" spans="2:21" s="1" customFormat="1" x14ac:dyDescent="0.2">
      <c r="C24" s="31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32" t="s">
        <v>12</v>
      </c>
      <c r="P24" s="32"/>
      <c r="Q24" s="42" t="s">
        <v>134</v>
      </c>
      <c r="R24" s="5"/>
      <c r="S24" s="4"/>
      <c r="T24" s="4"/>
      <c r="U24" s="4"/>
    </row>
    <row r="25" spans="2:21" s="1" customFormat="1" x14ac:dyDescent="0.2"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9"/>
      <c r="R25" s="5"/>
      <c r="S25" s="4"/>
      <c r="T25" s="4"/>
      <c r="U25" s="4"/>
    </row>
    <row r="26" spans="2:21" s="1" customFormat="1" x14ac:dyDescent="0.2">
      <c r="C26" s="141" t="s">
        <v>28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4"/>
      <c r="Q26" s="5"/>
      <c r="R26" s="5"/>
      <c r="S26" s="4"/>
      <c r="T26" s="4"/>
      <c r="U26" s="4"/>
    </row>
    <row r="27" spans="2:21" s="1" customFormat="1" x14ac:dyDescent="0.2">
      <c r="C27" s="28"/>
      <c r="D27" s="28"/>
      <c r="E27" s="28"/>
      <c r="F27" s="28"/>
      <c r="G27" s="28"/>
      <c r="H27" s="28"/>
      <c r="I27" s="56"/>
      <c r="J27" s="28"/>
      <c r="K27" s="31"/>
      <c r="L27" s="28"/>
      <c r="M27" s="28"/>
      <c r="N27" s="28"/>
      <c r="O27" s="14"/>
      <c r="P27" s="4"/>
      <c r="Q27" s="5"/>
      <c r="R27" s="5"/>
      <c r="S27" s="4"/>
      <c r="T27" s="4"/>
      <c r="U27" s="4"/>
    </row>
    <row r="28" spans="2:21" s="1" customFormat="1" x14ac:dyDescent="0.2">
      <c r="C28" s="3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4"/>
      <c r="Q28" s="5"/>
      <c r="R28" s="5"/>
      <c r="S28" s="4"/>
      <c r="T28" s="4"/>
      <c r="U28" s="4"/>
    </row>
    <row r="29" spans="2:21" s="1" customFormat="1" ht="12.75" customHeight="1" x14ac:dyDescent="0.2">
      <c r="C29" s="141" t="s">
        <v>95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5"/>
      <c r="S29" s="4"/>
      <c r="T29" s="4"/>
      <c r="U29" s="4"/>
    </row>
    <row r="30" spans="2:21" s="1" customFormat="1" x14ac:dyDescent="0.2"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4"/>
      <c r="Q30" s="9"/>
      <c r="R30" s="5"/>
      <c r="S30" s="4"/>
      <c r="T30" s="4"/>
      <c r="U30" s="4"/>
    </row>
    <row r="32" spans="2:21" x14ac:dyDescent="0.2">
      <c r="D32" s="49"/>
    </row>
  </sheetData>
  <mergeCells count="31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20:E20"/>
    <mergeCell ref="O20:Q20"/>
    <mergeCell ref="E22:F22"/>
    <mergeCell ref="C26:O26"/>
    <mergeCell ref="C29:Q29"/>
  </mergeCells>
  <hyperlinks>
    <hyperlink ref="G23" r:id="rId1"/>
  </hyperlinks>
  <pageMargins left="0.75" right="0.75" top="1" bottom="1" header="0.5" footer="0.5"/>
  <pageSetup paperSize="9" scale="53" orientation="landscape" horizontalDpi="1200" verticalDpi="0" r:id="rId2"/>
  <headerFooter alignWithMargins="0"/>
  <ignoredErrors>
    <ignoredError sqref="T15" evalError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WhiteSpace="0" topLeftCell="A2" zoomScale="75" zoomScaleNormal="75" zoomScaleSheetLayoutView="51" zoomScalePageLayoutView="70" workbookViewId="0">
      <selection activeCell="G20" sqref="G20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.14062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1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2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1:22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1:22" ht="18" x14ac:dyDescent="0.25">
      <c r="D5" s="33" t="s">
        <v>105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1:22" ht="13.5" thickBot="1" x14ac:dyDescent="0.25"/>
    <row r="7" spans="1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1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109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1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1:22" ht="43.5" customHeight="1" thickBot="1" x14ac:dyDescent="0.25">
      <c r="B10" s="104">
        <v>1</v>
      </c>
      <c r="C10" s="113">
        <v>46</v>
      </c>
      <c r="D10" s="114" t="s">
        <v>31</v>
      </c>
      <c r="E10" s="115" t="s">
        <v>108</v>
      </c>
      <c r="F10" s="114">
        <f>IF(E10="МС",100,IF(E10="КМС",30,IF(OR(E10="1",E10="I"),10,IF(OR(E10="2",E10="II"),3,IF(OR(E10="3",E10="III"),1,IF(E10="1ю",1,IF(E10="2ю",0.3,IF(E10="3ю",0.1,IF(E10="б/р",0)))))))))</f>
        <v>1</v>
      </c>
      <c r="G10" s="114" t="s">
        <v>87</v>
      </c>
      <c r="H10" s="114"/>
      <c r="I10" s="114"/>
      <c r="J10" s="114"/>
      <c r="K10" s="114"/>
      <c r="L10" s="114"/>
      <c r="M10" s="114"/>
      <c r="N10" s="114">
        <f>SUM(I10:M10)</f>
        <v>0</v>
      </c>
      <c r="O10" s="118">
        <v>6.7361111111111108E-2</v>
      </c>
      <c r="P10" s="114"/>
      <c r="Q10" s="118">
        <f t="shared" ref="Q10:Q16" si="0">N10*$O$5</f>
        <v>0</v>
      </c>
      <c r="R10" s="119">
        <f>O10+Q10</f>
        <v>6.7361111111111108E-2</v>
      </c>
      <c r="S10" s="96">
        <f t="shared" ref="S10:S16" si="1">RANK(R10,$R$10:$R$16,1)</f>
        <v>2</v>
      </c>
      <c r="T10" s="120">
        <f t="shared" ref="T10:T16" si="2">R10/$E$20</f>
        <v>1.0543478260869565</v>
      </c>
      <c r="U10" s="96">
        <v>3</v>
      </c>
    </row>
    <row r="11" spans="1:22" ht="61.5" customHeight="1" thickBot="1" x14ac:dyDescent="0.25">
      <c r="B11" s="62">
        <v>2</v>
      </c>
      <c r="C11" s="60">
        <v>47</v>
      </c>
      <c r="D11" s="45" t="s">
        <v>106</v>
      </c>
      <c r="E11" s="44" t="s">
        <v>30</v>
      </c>
      <c r="F11" s="45">
        <f t="shared" ref="F11:F16" si="3">IF(E11="МС",100,IF(E11="КМС",30,IF(OR(E11="1",E11="I"),10,IF(OR(E11="2",E11="II"),3,IF(OR(E11="3",E11="III"),1,IF(E11="1ю",1,IF(E11="2ю",0.3,IF(E11="3ю",0.1,IF(E11="б/р",0)))))))))</f>
        <v>0</v>
      </c>
      <c r="G11" s="45" t="s">
        <v>107</v>
      </c>
      <c r="H11" s="45"/>
      <c r="I11" s="45"/>
      <c r="J11" s="45"/>
      <c r="K11" s="45"/>
      <c r="L11" s="45"/>
      <c r="M11" s="45"/>
      <c r="N11" s="45">
        <f t="shared" ref="N11:N16" si="4">SUM(I11:M11)</f>
        <v>0</v>
      </c>
      <c r="O11" s="47">
        <v>0.11805555555555557</v>
      </c>
      <c r="P11" s="45"/>
      <c r="Q11" s="47">
        <f t="shared" si="0"/>
        <v>0</v>
      </c>
      <c r="R11" s="48">
        <f t="shared" ref="R11:R16" si="5">O11+Q11</f>
        <v>0.11805555555555557</v>
      </c>
      <c r="S11" s="59">
        <f t="shared" si="1"/>
        <v>4</v>
      </c>
      <c r="T11" s="61">
        <f t="shared" si="2"/>
        <v>1.847826086956522</v>
      </c>
      <c r="U11" s="70" t="s">
        <v>84</v>
      </c>
    </row>
    <row r="12" spans="1:22" s="7" customFormat="1" ht="42.75" customHeight="1" thickBot="1" x14ac:dyDescent="0.25">
      <c r="A12" s="1"/>
      <c r="B12" s="99">
        <v>3</v>
      </c>
      <c r="C12" s="124">
        <v>48</v>
      </c>
      <c r="D12" s="89" t="s">
        <v>32</v>
      </c>
      <c r="E12" s="124" t="s">
        <v>108</v>
      </c>
      <c r="F12" s="123">
        <f t="shared" si="3"/>
        <v>1</v>
      </c>
      <c r="G12" s="123" t="s">
        <v>87</v>
      </c>
      <c r="H12" s="89"/>
      <c r="I12" s="123"/>
      <c r="J12" s="123"/>
      <c r="K12" s="123"/>
      <c r="L12" s="123"/>
      <c r="M12" s="123"/>
      <c r="N12" s="123">
        <f t="shared" si="4"/>
        <v>0</v>
      </c>
      <c r="O12" s="127">
        <v>6.3888888888888884E-2</v>
      </c>
      <c r="P12" s="89"/>
      <c r="Q12" s="128">
        <f t="shared" si="0"/>
        <v>0</v>
      </c>
      <c r="R12" s="129">
        <f t="shared" si="5"/>
        <v>6.3888888888888884E-2</v>
      </c>
      <c r="S12" s="89">
        <f t="shared" si="1"/>
        <v>1</v>
      </c>
      <c r="T12" s="130">
        <f t="shared" si="2"/>
        <v>1</v>
      </c>
      <c r="U12" s="89">
        <v>3</v>
      </c>
    </row>
    <row r="13" spans="1:22" s="1" customFormat="1" ht="41.25" customHeight="1" thickBot="1" x14ac:dyDescent="0.25">
      <c r="B13" s="104">
        <v>4</v>
      </c>
      <c r="C13" s="125">
        <v>49</v>
      </c>
      <c r="D13" s="96" t="s">
        <v>110</v>
      </c>
      <c r="E13" s="115" t="s">
        <v>30</v>
      </c>
      <c r="F13" s="114">
        <f t="shared" si="3"/>
        <v>0</v>
      </c>
      <c r="G13" s="114" t="s">
        <v>111</v>
      </c>
      <c r="H13" s="96"/>
      <c r="I13" s="114"/>
      <c r="J13" s="114"/>
      <c r="K13" s="114"/>
      <c r="L13" s="114"/>
      <c r="M13" s="114"/>
      <c r="N13" s="114">
        <f t="shared" si="4"/>
        <v>0</v>
      </c>
      <c r="O13" s="126">
        <v>9.3055555555555558E-2</v>
      </c>
      <c r="P13" s="96"/>
      <c r="Q13" s="118">
        <f t="shared" si="0"/>
        <v>0</v>
      </c>
      <c r="R13" s="119">
        <f t="shared" si="5"/>
        <v>9.3055555555555558E-2</v>
      </c>
      <c r="S13" s="96">
        <f t="shared" si="1"/>
        <v>3</v>
      </c>
      <c r="T13" s="120">
        <f t="shared" si="2"/>
        <v>1.456521739130435</v>
      </c>
      <c r="U13" s="96" t="s">
        <v>84</v>
      </c>
    </row>
    <row r="14" spans="1:22" s="1" customFormat="1" ht="42.75" customHeight="1" thickBot="1" x14ac:dyDescent="0.25">
      <c r="B14" s="62">
        <v>7</v>
      </c>
      <c r="C14" s="43">
        <v>52</v>
      </c>
      <c r="D14" s="69" t="s">
        <v>72</v>
      </c>
      <c r="E14" s="44" t="s">
        <v>12</v>
      </c>
      <c r="F14" s="45">
        <f t="shared" si="3"/>
        <v>0.1</v>
      </c>
      <c r="G14" s="45" t="s">
        <v>38</v>
      </c>
      <c r="H14" s="69"/>
      <c r="I14" s="45">
        <v>3</v>
      </c>
      <c r="J14" s="45">
        <v>3</v>
      </c>
      <c r="K14" s="45"/>
      <c r="L14" s="45">
        <v>10</v>
      </c>
      <c r="M14" s="45"/>
      <c r="N14" s="45">
        <f t="shared" si="4"/>
        <v>16</v>
      </c>
      <c r="O14" s="46">
        <v>0.14583333333333334</v>
      </c>
      <c r="P14" s="69"/>
      <c r="Q14" s="47">
        <f t="shared" si="0"/>
        <v>0.16666666666666666</v>
      </c>
      <c r="R14" s="48">
        <f t="shared" si="5"/>
        <v>0.3125</v>
      </c>
      <c r="S14" s="69">
        <f t="shared" si="1"/>
        <v>6</v>
      </c>
      <c r="T14" s="61">
        <f t="shared" si="2"/>
        <v>4.8913043478260869</v>
      </c>
      <c r="U14" s="70" t="s">
        <v>84</v>
      </c>
    </row>
    <row r="15" spans="1:22" s="1" customFormat="1" ht="42.75" customHeight="1" thickBot="1" x14ac:dyDescent="0.25">
      <c r="B15" s="62">
        <v>8</v>
      </c>
      <c r="C15" s="43">
        <v>73</v>
      </c>
      <c r="D15" s="69" t="s">
        <v>127</v>
      </c>
      <c r="E15" s="44" t="s">
        <v>30</v>
      </c>
      <c r="F15" s="45">
        <f t="shared" si="3"/>
        <v>0</v>
      </c>
      <c r="G15" s="45" t="s">
        <v>128</v>
      </c>
      <c r="H15" s="69"/>
      <c r="I15" s="45">
        <v>10</v>
      </c>
      <c r="J15" s="45">
        <v>1</v>
      </c>
      <c r="K15" s="45"/>
      <c r="L15" s="45">
        <v>5</v>
      </c>
      <c r="M15" s="45"/>
      <c r="N15" s="45">
        <f t="shared" si="4"/>
        <v>16</v>
      </c>
      <c r="O15" s="46">
        <v>0.21111111111111111</v>
      </c>
      <c r="P15" s="69"/>
      <c r="Q15" s="47">
        <f t="shared" si="0"/>
        <v>0.16666666666666666</v>
      </c>
      <c r="R15" s="48">
        <f t="shared" si="5"/>
        <v>0.37777777777777777</v>
      </c>
      <c r="S15" s="69">
        <f t="shared" si="1"/>
        <v>7</v>
      </c>
      <c r="T15" s="61">
        <f t="shared" si="2"/>
        <v>5.9130434782608701</v>
      </c>
      <c r="U15" s="70" t="s">
        <v>84</v>
      </c>
    </row>
    <row r="16" spans="1:22" s="1" customFormat="1" ht="43.5" customHeight="1" thickBot="1" x14ac:dyDescent="0.25">
      <c r="B16" s="62">
        <v>9</v>
      </c>
      <c r="C16" s="43">
        <v>74</v>
      </c>
      <c r="D16" s="59" t="s">
        <v>129</v>
      </c>
      <c r="E16" s="44" t="s">
        <v>30</v>
      </c>
      <c r="F16" s="45">
        <f t="shared" si="3"/>
        <v>0</v>
      </c>
      <c r="G16" s="45" t="s">
        <v>128</v>
      </c>
      <c r="H16" s="59"/>
      <c r="I16" s="45">
        <v>3</v>
      </c>
      <c r="J16" s="45">
        <v>3</v>
      </c>
      <c r="K16" s="45"/>
      <c r="L16" s="45"/>
      <c r="M16" s="45"/>
      <c r="N16" s="45">
        <f t="shared" si="4"/>
        <v>6</v>
      </c>
      <c r="O16" s="46">
        <v>0.21527777777777779</v>
      </c>
      <c r="P16" s="59"/>
      <c r="Q16" s="47">
        <f t="shared" si="0"/>
        <v>6.25E-2</v>
      </c>
      <c r="R16" s="48">
        <f t="shared" si="5"/>
        <v>0.27777777777777779</v>
      </c>
      <c r="S16" s="59">
        <f t="shared" si="1"/>
        <v>5</v>
      </c>
      <c r="T16" s="61">
        <f t="shared" si="2"/>
        <v>4.3478260869565224</v>
      </c>
      <c r="U16" s="70" t="s">
        <v>84</v>
      </c>
    </row>
    <row r="17" spans="3:21" s="1" customFormat="1" x14ac:dyDescent="0.2">
      <c r="C17" s="3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4"/>
      <c r="Q17" s="9"/>
      <c r="R17" s="5"/>
      <c r="S17" s="4"/>
      <c r="T17" s="4"/>
      <c r="U17" s="4"/>
    </row>
    <row r="18" spans="3:21" s="1" customFormat="1" ht="36" customHeight="1" x14ac:dyDescent="0.2">
      <c r="C18" s="31"/>
      <c r="D18" s="135" t="s">
        <v>21</v>
      </c>
      <c r="E18" s="135"/>
      <c r="F18" s="31">
        <f>SUM(F10:F16)*2</f>
        <v>4.2</v>
      </c>
      <c r="G18" s="4"/>
      <c r="H18" s="6"/>
      <c r="I18" s="6"/>
      <c r="J18" s="6"/>
      <c r="K18" s="6"/>
      <c r="L18" s="6"/>
      <c r="M18" s="6"/>
      <c r="N18" s="6"/>
      <c r="O18" s="136" t="s">
        <v>24</v>
      </c>
      <c r="P18" s="137"/>
      <c r="Q18" s="138"/>
      <c r="R18" s="5"/>
      <c r="S18" s="4"/>
      <c r="T18" s="4"/>
      <c r="U18" s="4"/>
    </row>
    <row r="19" spans="3:21" s="1" customFormat="1" ht="18" customHeight="1" x14ac:dyDescent="0.2"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  <c r="O19" s="32">
        <v>3</v>
      </c>
      <c r="P19" s="32"/>
      <c r="Q19" s="42" t="s">
        <v>136</v>
      </c>
      <c r="R19" s="5"/>
      <c r="S19" s="4"/>
      <c r="T19" s="4"/>
      <c r="U19" s="4"/>
    </row>
    <row r="20" spans="3:21" s="1" customFormat="1" ht="18.75" customHeight="1" x14ac:dyDescent="0.2">
      <c r="C20" s="31"/>
      <c r="D20" s="30" t="s">
        <v>22</v>
      </c>
      <c r="E20" s="139">
        <f>R12</f>
        <v>6.3888888888888884E-2</v>
      </c>
      <c r="F20" s="140"/>
      <c r="G20" s="4"/>
      <c r="H20" s="4"/>
      <c r="I20" s="4"/>
      <c r="J20" s="4"/>
      <c r="K20" s="4"/>
      <c r="L20" s="4"/>
      <c r="M20" s="4"/>
      <c r="N20" s="6"/>
      <c r="O20" s="32" t="s">
        <v>11</v>
      </c>
      <c r="P20" s="32"/>
      <c r="Q20" s="42" t="s">
        <v>84</v>
      </c>
      <c r="R20" s="5"/>
      <c r="S20" s="4"/>
      <c r="T20" s="4"/>
      <c r="U20" s="4"/>
    </row>
    <row r="21" spans="3:21" s="1" customFormat="1" x14ac:dyDescent="0.2">
      <c r="C21" s="31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32" t="s">
        <v>13</v>
      </c>
      <c r="P21" s="32"/>
      <c r="Q21" s="42" t="s">
        <v>84</v>
      </c>
      <c r="R21" s="5"/>
      <c r="S21" s="4"/>
      <c r="T21" s="4"/>
      <c r="U21" s="4"/>
    </row>
    <row r="22" spans="3:21" s="1" customFormat="1" x14ac:dyDescent="0.2">
      <c r="C22" s="31"/>
      <c r="D22" s="51" t="s">
        <v>85</v>
      </c>
      <c r="E22" s="4"/>
      <c r="F22" s="4"/>
      <c r="G22" s="4"/>
      <c r="H22" s="4"/>
      <c r="I22" s="4"/>
      <c r="J22" s="4"/>
      <c r="K22" s="4"/>
      <c r="L22" s="4"/>
      <c r="M22" s="4"/>
      <c r="N22" s="6"/>
      <c r="O22" s="32" t="s">
        <v>12</v>
      </c>
      <c r="P22" s="32"/>
      <c r="Q22" s="42" t="s">
        <v>84</v>
      </c>
      <c r="R22" s="5"/>
      <c r="S22" s="4"/>
      <c r="T22" s="4"/>
      <c r="U22" s="4"/>
    </row>
    <row r="23" spans="3:21" s="1" customFormat="1" x14ac:dyDescent="0.2"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4"/>
      <c r="Q23" s="9"/>
      <c r="R23" s="5"/>
      <c r="S23" s="4"/>
      <c r="T23" s="4"/>
      <c r="U23" s="4"/>
    </row>
    <row r="24" spans="3:21" s="1" customFormat="1" x14ac:dyDescent="0.2">
      <c r="C24" s="141" t="s">
        <v>28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4"/>
      <c r="Q24" s="5"/>
      <c r="R24" s="5"/>
      <c r="S24" s="4"/>
      <c r="T24" s="4"/>
      <c r="U24" s="4"/>
    </row>
    <row r="25" spans="3:21" s="1" customFormat="1" x14ac:dyDescent="0.2">
      <c r="C25" s="28"/>
      <c r="D25" s="28"/>
      <c r="E25" s="28"/>
      <c r="F25" s="28"/>
      <c r="G25" s="28"/>
      <c r="H25" s="28"/>
      <c r="I25" s="56"/>
      <c r="J25" s="28"/>
      <c r="K25" s="31"/>
      <c r="L25" s="28"/>
      <c r="M25" s="28"/>
      <c r="N25" s="28"/>
      <c r="O25" s="14"/>
      <c r="P25" s="4"/>
      <c r="Q25" s="5"/>
      <c r="R25" s="5"/>
      <c r="S25" s="4"/>
      <c r="T25" s="4"/>
      <c r="U25" s="4"/>
    </row>
    <row r="26" spans="3:21" s="1" customFormat="1" x14ac:dyDescent="0.2">
      <c r="C26" s="3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4"/>
      <c r="Q26" s="5"/>
      <c r="R26" s="5"/>
      <c r="S26" s="4"/>
      <c r="T26" s="4"/>
      <c r="U26" s="4"/>
    </row>
    <row r="27" spans="3:21" s="1" customFormat="1" ht="12.75" customHeight="1" x14ac:dyDescent="0.2">
      <c r="C27" s="141" t="s">
        <v>95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5"/>
      <c r="S27" s="4"/>
      <c r="T27" s="4"/>
      <c r="U27" s="4"/>
    </row>
    <row r="28" spans="3:21" s="1" customFormat="1" x14ac:dyDescent="0.2">
      <c r="C28" s="3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4"/>
      <c r="Q28" s="9"/>
      <c r="R28" s="5"/>
      <c r="S28" s="4"/>
      <c r="T28" s="4"/>
      <c r="U28" s="4"/>
    </row>
  </sheetData>
  <mergeCells count="31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18:E18"/>
    <mergeCell ref="O18:Q18"/>
    <mergeCell ref="E20:F20"/>
    <mergeCell ref="C24:O24"/>
    <mergeCell ref="C27:Q27"/>
  </mergeCells>
  <hyperlinks>
    <hyperlink ref="D22" r:id="rId1"/>
  </hyperlinks>
  <pageMargins left="0.75" right="0.75" top="1" bottom="1" header="0.5" footer="0.5"/>
  <pageSetup paperSize="9" scale="53" orientation="landscape" horizontalDpi="1200" verticalDpi="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showWhiteSpace="0" topLeftCell="A3" zoomScale="75" zoomScaleNormal="75" zoomScaleSheetLayoutView="51" zoomScalePageLayoutView="70" workbookViewId="0">
      <selection activeCell="O16" sqref="O16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.710937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0.7109375" style="73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2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2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2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2:22" ht="18" x14ac:dyDescent="0.25">
      <c r="D5" s="33" t="s">
        <v>112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2:22" ht="13.5" thickBot="1" x14ac:dyDescent="0.25"/>
    <row r="7" spans="2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70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2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71"/>
      <c r="P8" s="144" t="s">
        <v>10</v>
      </c>
      <c r="Q8" s="154"/>
      <c r="R8" s="146"/>
      <c r="S8" s="160"/>
      <c r="T8" s="161"/>
      <c r="U8" s="161"/>
    </row>
    <row r="9" spans="2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73"/>
      <c r="K9" s="151"/>
      <c r="L9" s="151"/>
      <c r="M9" s="143"/>
      <c r="N9" s="151"/>
      <c r="O9" s="172"/>
      <c r="P9" s="144"/>
      <c r="Q9" s="155"/>
      <c r="R9" s="147"/>
      <c r="S9" s="160"/>
      <c r="T9" s="143"/>
      <c r="U9" s="143"/>
    </row>
    <row r="10" spans="2:22" ht="48.75" customHeight="1" thickBot="1" x14ac:dyDescent="0.25">
      <c r="B10" s="112">
        <v>1</v>
      </c>
      <c r="C10" s="113">
        <v>53</v>
      </c>
      <c r="D10" s="114" t="s">
        <v>51</v>
      </c>
      <c r="E10" s="115" t="s">
        <v>11</v>
      </c>
      <c r="F10" s="114">
        <f t="shared" ref="F10:F16" si="0">IF(E10="МС",100,IF(E10="КМС",30,IF(OR(E10="1",E10="I"),10,IF(OR(E10="2",E10="II"),3,IF(OR(E10="3",E10="III"),1,IF(E10="1ю",1,IF(E10="2ю",0.3,IF(E10="3ю",0.1,IF(E10="б/р",0)))))))))</f>
        <v>1</v>
      </c>
      <c r="G10" s="114" t="s">
        <v>38</v>
      </c>
      <c r="H10" s="116"/>
      <c r="I10" s="96"/>
      <c r="J10" s="96"/>
      <c r="K10" s="117"/>
      <c r="L10" s="117"/>
      <c r="M10" s="117"/>
      <c r="N10" s="114">
        <f>SUM(I10:M10)</f>
        <v>0</v>
      </c>
      <c r="O10" s="121">
        <v>0.11944444444444445</v>
      </c>
      <c r="P10" s="117"/>
      <c r="Q10" s="118">
        <f t="shared" ref="Q10:Q16" si="1">N10*$O$5</f>
        <v>0</v>
      </c>
      <c r="R10" s="119">
        <f t="shared" ref="R10:R16" si="2">O10+Q10</f>
        <v>0.11944444444444445</v>
      </c>
      <c r="S10" s="96">
        <f>RANK(R10,$R$10:$R$16,1)</f>
        <v>2</v>
      </c>
      <c r="T10" s="120">
        <f t="shared" ref="T10:T16" si="3">R10/$E$20</f>
        <v>1.0886075949367089</v>
      </c>
      <c r="U10" s="87" t="s">
        <v>13</v>
      </c>
    </row>
    <row r="11" spans="2:22" ht="48.75" customHeight="1" thickBot="1" x14ac:dyDescent="0.25">
      <c r="B11" s="63">
        <v>2</v>
      </c>
      <c r="C11" s="64">
        <v>54</v>
      </c>
      <c r="D11" s="65" t="s">
        <v>113</v>
      </c>
      <c r="E11" s="44" t="s">
        <v>30</v>
      </c>
      <c r="F11" s="45">
        <f t="shared" si="0"/>
        <v>0</v>
      </c>
      <c r="G11" s="65" t="s">
        <v>111</v>
      </c>
      <c r="H11" s="66"/>
      <c r="I11" s="67">
        <v>10</v>
      </c>
      <c r="J11" s="59"/>
      <c r="K11" s="68"/>
      <c r="L11" s="68"/>
      <c r="M11" s="68"/>
      <c r="N11" s="45">
        <f t="shared" ref="N11:N16" si="4">SUM(I11:M11)</f>
        <v>10</v>
      </c>
      <c r="O11" s="74">
        <v>0.16319444444444445</v>
      </c>
      <c r="P11" s="68"/>
      <c r="Q11" s="47">
        <f t="shared" si="1"/>
        <v>0.10416666666666666</v>
      </c>
      <c r="R11" s="48">
        <f t="shared" si="2"/>
        <v>0.2673611111111111</v>
      </c>
      <c r="S11" s="70">
        <f t="shared" ref="S11:S16" si="5">RANK(R11,$R$10:$R$16,1)</f>
        <v>7</v>
      </c>
      <c r="T11" s="61">
        <f t="shared" si="3"/>
        <v>2.4367088607594938</v>
      </c>
      <c r="U11" s="76" t="s">
        <v>84</v>
      </c>
    </row>
    <row r="12" spans="2:22" ht="60" customHeight="1" thickBot="1" x14ac:dyDescent="0.25">
      <c r="B12" s="63">
        <v>4</v>
      </c>
      <c r="C12" s="64">
        <v>56</v>
      </c>
      <c r="D12" s="65" t="s">
        <v>114</v>
      </c>
      <c r="E12" s="44" t="s">
        <v>30</v>
      </c>
      <c r="F12" s="45">
        <f t="shared" si="0"/>
        <v>0</v>
      </c>
      <c r="G12" s="65" t="s">
        <v>107</v>
      </c>
      <c r="H12" s="66"/>
      <c r="I12" s="67"/>
      <c r="J12" s="59"/>
      <c r="K12" s="68"/>
      <c r="L12" s="68"/>
      <c r="M12" s="68"/>
      <c r="N12" s="45">
        <f t="shared" si="4"/>
        <v>0</v>
      </c>
      <c r="O12" s="75">
        <v>0.15763888888888888</v>
      </c>
      <c r="P12" s="68"/>
      <c r="Q12" s="47">
        <f t="shared" si="1"/>
        <v>0</v>
      </c>
      <c r="R12" s="48">
        <f t="shared" si="2"/>
        <v>0.15763888888888888</v>
      </c>
      <c r="S12" s="70">
        <f t="shared" si="5"/>
        <v>5</v>
      </c>
      <c r="T12" s="61">
        <f t="shared" si="3"/>
        <v>1.4367088607594936</v>
      </c>
      <c r="U12" s="76" t="s">
        <v>84</v>
      </c>
    </row>
    <row r="13" spans="2:22" ht="48.75" customHeight="1" thickBot="1" x14ac:dyDescent="0.25">
      <c r="B13" s="63">
        <v>5</v>
      </c>
      <c r="C13" s="64">
        <v>57</v>
      </c>
      <c r="D13" s="65" t="s">
        <v>74</v>
      </c>
      <c r="E13" s="44" t="s">
        <v>30</v>
      </c>
      <c r="F13" s="45">
        <f t="shared" si="0"/>
        <v>0</v>
      </c>
      <c r="G13" s="65" t="s">
        <v>38</v>
      </c>
      <c r="H13" s="66"/>
      <c r="I13" s="67">
        <v>3</v>
      </c>
      <c r="J13" s="59"/>
      <c r="K13" s="68"/>
      <c r="L13" s="68"/>
      <c r="M13" s="68"/>
      <c r="N13" s="45">
        <f t="shared" si="4"/>
        <v>3</v>
      </c>
      <c r="O13" s="75">
        <v>0.14375000000000002</v>
      </c>
      <c r="P13" s="68"/>
      <c r="Q13" s="47">
        <f t="shared" si="1"/>
        <v>3.125E-2</v>
      </c>
      <c r="R13" s="48">
        <f t="shared" si="2"/>
        <v>0.17500000000000002</v>
      </c>
      <c r="S13" s="70">
        <f t="shared" si="5"/>
        <v>6</v>
      </c>
      <c r="T13" s="61">
        <f t="shared" si="3"/>
        <v>1.5949367088607596</v>
      </c>
      <c r="U13" s="76" t="s">
        <v>84</v>
      </c>
    </row>
    <row r="14" spans="2:22" ht="61.5" customHeight="1" thickBot="1" x14ac:dyDescent="0.25">
      <c r="B14" s="112">
        <v>6</v>
      </c>
      <c r="C14" s="113">
        <v>58</v>
      </c>
      <c r="D14" s="114" t="s">
        <v>115</v>
      </c>
      <c r="E14" s="115" t="s">
        <v>30</v>
      </c>
      <c r="F14" s="114">
        <f t="shared" si="0"/>
        <v>0</v>
      </c>
      <c r="G14" s="114" t="s">
        <v>107</v>
      </c>
      <c r="H14" s="116"/>
      <c r="I14" s="96"/>
      <c r="J14" s="96"/>
      <c r="K14" s="117"/>
      <c r="L14" s="117"/>
      <c r="M14" s="117"/>
      <c r="N14" s="114">
        <f t="shared" si="4"/>
        <v>0</v>
      </c>
      <c r="O14" s="118">
        <v>0.12916666666666668</v>
      </c>
      <c r="P14" s="117"/>
      <c r="Q14" s="118">
        <f t="shared" si="1"/>
        <v>0</v>
      </c>
      <c r="R14" s="119">
        <f t="shared" si="2"/>
        <v>0.12916666666666668</v>
      </c>
      <c r="S14" s="96">
        <f t="shared" si="5"/>
        <v>3</v>
      </c>
      <c r="T14" s="120">
        <f t="shared" si="3"/>
        <v>1.1772151898734178</v>
      </c>
      <c r="U14" s="87" t="s">
        <v>13</v>
      </c>
    </row>
    <row r="15" spans="2:22" ht="61.5" customHeight="1" thickBot="1" x14ac:dyDescent="0.25">
      <c r="B15" s="122">
        <v>7</v>
      </c>
      <c r="C15" s="123">
        <v>59</v>
      </c>
      <c r="D15" s="123" t="s">
        <v>116</v>
      </c>
      <c r="E15" s="124" t="s">
        <v>30</v>
      </c>
      <c r="F15" s="123">
        <f t="shared" si="0"/>
        <v>0</v>
      </c>
      <c r="G15" s="123" t="s">
        <v>38</v>
      </c>
      <c r="H15" s="131"/>
      <c r="I15" s="89"/>
      <c r="J15" s="89"/>
      <c r="K15" s="132"/>
      <c r="L15" s="132"/>
      <c r="M15" s="132"/>
      <c r="N15" s="123">
        <f t="shared" si="4"/>
        <v>0</v>
      </c>
      <c r="O15" s="128">
        <v>0.10972222222222222</v>
      </c>
      <c r="P15" s="132"/>
      <c r="Q15" s="128">
        <f t="shared" si="1"/>
        <v>0</v>
      </c>
      <c r="R15" s="129">
        <f t="shared" si="2"/>
        <v>0.10972222222222222</v>
      </c>
      <c r="S15" s="89">
        <f t="shared" si="5"/>
        <v>1</v>
      </c>
      <c r="T15" s="130">
        <f t="shared" si="3"/>
        <v>1</v>
      </c>
      <c r="U15" s="82" t="s">
        <v>11</v>
      </c>
    </row>
    <row r="16" spans="2:22" ht="57" customHeight="1" thickBot="1" x14ac:dyDescent="0.25">
      <c r="B16" s="63">
        <v>8</v>
      </c>
      <c r="C16" s="64">
        <v>60</v>
      </c>
      <c r="D16" s="65" t="s">
        <v>122</v>
      </c>
      <c r="E16" s="44" t="s">
        <v>30</v>
      </c>
      <c r="F16" s="45">
        <f t="shared" si="0"/>
        <v>0</v>
      </c>
      <c r="G16" s="65" t="s">
        <v>107</v>
      </c>
      <c r="H16" s="66"/>
      <c r="I16" s="67">
        <v>3</v>
      </c>
      <c r="J16" s="59"/>
      <c r="K16" s="68"/>
      <c r="L16" s="68"/>
      <c r="M16" s="68"/>
      <c r="N16" s="45">
        <f t="shared" si="4"/>
        <v>3</v>
      </c>
      <c r="O16" s="75">
        <v>0.11527777777777777</v>
      </c>
      <c r="P16" s="68"/>
      <c r="Q16" s="47">
        <f t="shared" si="1"/>
        <v>3.125E-2</v>
      </c>
      <c r="R16" s="48">
        <f t="shared" si="2"/>
        <v>0.14652777777777776</v>
      </c>
      <c r="S16" s="70">
        <f t="shared" si="5"/>
        <v>4</v>
      </c>
      <c r="T16" s="61">
        <f t="shared" si="3"/>
        <v>1.3354430379746833</v>
      </c>
      <c r="U16" s="76" t="s">
        <v>12</v>
      </c>
    </row>
    <row r="17" spans="3:21" s="1" customFormat="1" x14ac:dyDescent="0.2">
      <c r="C17" s="3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4"/>
      <c r="Q17" s="9"/>
      <c r="R17" s="5"/>
      <c r="S17" s="4"/>
      <c r="T17" s="4"/>
      <c r="U17" s="4"/>
    </row>
    <row r="18" spans="3:21" s="1" customFormat="1" ht="36" customHeight="1" x14ac:dyDescent="0.2">
      <c r="C18" s="31"/>
      <c r="D18" s="135" t="s">
        <v>21</v>
      </c>
      <c r="E18" s="135"/>
      <c r="F18" s="31" t="s">
        <v>29</v>
      </c>
      <c r="G18" s="4"/>
      <c r="H18" s="6"/>
      <c r="I18" s="6"/>
      <c r="J18" s="6"/>
      <c r="K18" s="6"/>
      <c r="L18" s="6"/>
      <c r="M18" s="6"/>
      <c r="N18" s="6"/>
      <c r="O18" s="136" t="s">
        <v>24</v>
      </c>
      <c r="P18" s="137"/>
      <c r="Q18" s="138"/>
      <c r="R18" s="5"/>
      <c r="S18" s="4"/>
      <c r="T18" s="4"/>
      <c r="U18" s="4"/>
    </row>
    <row r="19" spans="3:21" s="1" customFormat="1" ht="18" customHeight="1" x14ac:dyDescent="0.2"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6"/>
      <c r="O19" s="32">
        <v>3</v>
      </c>
      <c r="P19" s="32"/>
      <c r="Q19" s="34" t="s">
        <v>84</v>
      </c>
      <c r="R19" s="5"/>
      <c r="S19" s="4"/>
      <c r="T19" s="4"/>
      <c r="U19" s="4"/>
    </row>
    <row r="20" spans="3:21" s="1" customFormat="1" ht="18.75" customHeight="1" x14ac:dyDescent="0.2">
      <c r="C20" s="31"/>
      <c r="D20" s="30" t="s">
        <v>22</v>
      </c>
      <c r="E20" s="139">
        <f>R15</f>
        <v>0.10972222222222222</v>
      </c>
      <c r="F20" s="140"/>
      <c r="G20" s="4"/>
      <c r="H20" s="4"/>
      <c r="I20" s="4"/>
      <c r="J20" s="4"/>
      <c r="K20" s="4"/>
      <c r="L20" s="4"/>
      <c r="M20" s="4"/>
      <c r="N20" s="6"/>
      <c r="O20" s="32" t="s">
        <v>11</v>
      </c>
      <c r="P20" s="32"/>
      <c r="Q20" s="34" t="s">
        <v>133</v>
      </c>
      <c r="R20" s="5"/>
      <c r="S20" s="4"/>
      <c r="T20" s="4"/>
      <c r="U20" s="4"/>
    </row>
    <row r="21" spans="3:21" s="1" customFormat="1" x14ac:dyDescent="0.2">
      <c r="C21" s="31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32" t="s">
        <v>13</v>
      </c>
      <c r="P21" s="32"/>
      <c r="Q21" s="34" t="s">
        <v>135</v>
      </c>
      <c r="R21" s="5"/>
      <c r="S21" s="4"/>
      <c r="T21" s="4"/>
      <c r="U21" s="4"/>
    </row>
    <row r="22" spans="3:21" s="1" customFormat="1" x14ac:dyDescent="0.2">
      <c r="C22" s="31"/>
      <c r="D22" s="51" t="s">
        <v>85</v>
      </c>
      <c r="E22" s="4"/>
      <c r="F22" s="4"/>
      <c r="G22" s="4"/>
      <c r="H22" s="4"/>
      <c r="I22" s="4"/>
      <c r="J22" s="4"/>
      <c r="K22" s="4"/>
      <c r="L22" s="4"/>
      <c r="M22" s="4"/>
      <c r="N22" s="6"/>
      <c r="O22" s="32" t="s">
        <v>12</v>
      </c>
      <c r="P22" s="32"/>
      <c r="Q22" s="34" t="s">
        <v>133</v>
      </c>
      <c r="R22" s="5"/>
      <c r="S22" s="4"/>
      <c r="T22" s="4"/>
      <c r="U22" s="4"/>
    </row>
    <row r="23" spans="3:21" s="1" customFormat="1" x14ac:dyDescent="0.2"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9"/>
      <c r="P23" s="4"/>
      <c r="Q23" s="9"/>
      <c r="R23" s="5"/>
      <c r="S23" s="4"/>
      <c r="T23" s="4"/>
      <c r="U23" s="4"/>
    </row>
    <row r="24" spans="3:21" s="1" customFormat="1" x14ac:dyDescent="0.2">
      <c r="C24" s="141" t="s">
        <v>28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4"/>
      <c r="Q24" s="5"/>
      <c r="R24" s="5"/>
      <c r="S24" s="4"/>
      <c r="T24" s="4"/>
      <c r="U24" s="4"/>
    </row>
    <row r="25" spans="3:21" s="1" customFormat="1" x14ac:dyDescent="0.2">
      <c r="C25" s="28"/>
      <c r="D25" s="28"/>
      <c r="E25" s="28"/>
      <c r="F25" s="28"/>
      <c r="G25" s="28"/>
      <c r="H25" s="28"/>
      <c r="I25" s="56"/>
      <c r="J25" s="28"/>
      <c r="K25" s="31"/>
      <c r="L25" s="28"/>
      <c r="M25" s="28"/>
      <c r="N25" s="28"/>
      <c r="O25" s="14"/>
      <c r="P25" s="4"/>
      <c r="Q25" s="5"/>
      <c r="R25" s="5"/>
      <c r="S25" s="4"/>
      <c r="T25" s="4"/>
      <c r="U25" s="4"/>
    </row>
    <row r="26" spans="3:21" s="1" customFormat="1" x14ac:dyDescent="0.2">
      <c r="C26" s="3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9"/>
      <c r="P26" s="4"/>
      <c r="Q26" s="5"/>
      <c r="R26" s="5"/>
      <c r="S26" s="4"/>
      <c r="T26" s="4"/>
      <c r="U26" s="4"/>
    </row>
    <row r="27" spans="3:21" s="1" customFormat="1" ht="12.75" customHeight="1" x14ac:dyDescent="0.2">
      <c r="C27" s="141" t="s">
        <v>101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5"/>
      <c r="S27" s="4"/>
      <c r="T27" s="4"/>
      <c r="U27" s="4"/>
    </row>
    <row r="28" spans="3:21" s="1" customFormat="1" x14ac:dyDescent="0.2">
      <c r="C28" s="3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4"/>
      <c r="Q28" s="9"/>
      <c r="R28" s="5"/>
      <c r="S28" s="4"/>
      <c r="T28" s="4"/>
      <c r="U28" s="4"/>
    </row>
  </sheetData>
  <mergeCells count="31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18:E18"/>
    <mergeCell ref="O18:Q18"/>
    <mergeCell ref="E20:F20"/>
    <mergeCell ref="C24:O24"/>
    <mergeCell ref="C27:Q27"/>
  </mergeCells>
  <hyperlinks>
    <hyperlink ref="D22" r:id="rId1"/>
  </hyperlinks>
  <pageMargins left="0.75" right="0.75" top="1" bottom="1" header="0.5" footer="0.5"/>
  <pageSetup paperSize="9" scale="53" orientation="landscape" verticalDpi="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WhiteSpace="0" topLeftCell="A7" zoomScale="75" zoomScaleNormal="75" zoomScaleSheetLayoutView="51" zoomScalePageLayoutView="70" workbookViewId="0">
      <selection activeCell="F21" sqref="F21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2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2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2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2:22" ht="18" x14ac:dyDescent="0.25">
      <c r="D5" s="33" t="s">
        <v>117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2:22" ht="13.5" thickBot="1" x14ac:dyDescent="0.25"/>
    <row r="7" spans="2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2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2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2:22" ht="56.25" customHeight="1" thickBot="1" x14ac:dyDescent="0.25">
      <c r="B10" s="99">
        <v>1</v>
      </c>
      <c r="C10" s="98">
        <v>62</v>
      </c>
      <c r="D10" s="98" t="s">
        <v>118</v>
      </c>
      <c r="E10" s="100" t="s">
        <v>119</v>
      </c>
      <c r="F10" s="98">
        <f t="shared" ref="F10:F16" si="0">IF(E10="МС",100,IF(E10="КМС",30,IF(OR(E10="1",E10="I"),10,IF(OR(E10="2",E10="II"),3,IF(OR(E10="3",E10="III"),1,IF(E10="1ю",1,IF(E10="2ю",0.3,IF(E10="3ю",0.1,IF(E10="б/р",0)))))))))</f>
        <v>10</v>
      </c>
      <c r="G10" s="98" t="s">
        <v>107</v>
      </c>
      <c r="H10" s="98"/>
      <c r="I10" s="98"/>
      <c r="J10" s="98"/>
      <c r="K10" s="98"/>
      <c r="L10" s="98"/>
      <c r="M10" s="98"/>
      <c r="N10" s="98">
        <f t="shared" ref="N10:N18" si="1">SUM(I10:M10)</f>
        <v>0</v>
      </c>
      <c r="O10" s="101">
        <v>8.2638888888888887E-2</v>
      </c>
      <c r="P10" s="98"/>
      <c r="Q10" s="101">
        <f t="shared" ref="Q10:Q16" si="2">N10*$O$5</f>
        <v>0</v>
      </c>
      <c r="R10" s="102">
        <f t="shared" ref="R10:R16" si="3">O10+Q10</f>
        <v>8.2638888888888887E-2</v>
      </c>
      <c r="S10" s="88">
        <f t="shared" ref="S10:S18" si="4">RANK(R10,$R$10:$R$18,1)</f>
        <v>1</v>
      </c>
      <c r="T10" s="103">
        <f>R10/$E$22</f>
        <v>1</v>
      </c>
      <c r="U10" s="88">
        <v>3</v>
      </c>
    </row>
    <row r="11" spans="2:22" s="1" customFormat="1" ht="41.25" customHeight="1" thickBot="1" x14ac:dyDescent="0.25">
      <c r="B11" s="62">
        <v>2</v>
      </c>
      <c r="C11" s="24">
        <v>63</v>
      </c>
      <c r="D11" s="23" t="s">
        <v>80</v>
      </c>
      <c r="E11" s="20" t="s">
        <v>108</v>
      </c>
      <c r="F11" s="19">
        <f t="shared" si="0"/>
        <v>1</v>
      </c>
      <c r="G11" s="19" t="s">
        <v>98</v>
      </c>
      <c r="H11" s="23"/>
      <c r="I11" s="19">
        <v>6</v>
      </c>
      <c r="J11" s="19"/>
      <c r="K11" s="19"/>
      <c r="L11" s="19"/>
      <c r="M11" s="19"/>
      <c r="N11" s="19">
        <f t="shared" si="1"/>
        <v>6</v>
      </c>
      <c r="O11" s="25">
        <v>9.8611111111111108E-2</v>
      </c>
      <c r="P11" s="23"/>
      <c r="Q11" s="21">
        <f t="shared" si="2"/>
        <v>6.25E-2</v>
      </c>
      <c r="R11" s="22">
        <f t="shared" si="3"/>
        <v>0.16111111111111109</v>
      </c>
      <c r="S11" s="23">
        <f t="shared" si="4"/>
        <v>6</v>
      </c>
      <c r="T11" s="36">
        <f t="shared" ref="T11:T18" si="5">R11/$E$22</f>
        <v>1.9495798319327728</v>
      </c>
      <c r="U11" s="23" t="s">
        <v>84</v>
      </c>
    </row>
    <row r="12" spans="2:22" s="1" customFormat="1" ht="41.25" customHeight="1" thickBot="1" x14ac:dyDescent="0.25">
      <c r="B12" s="62">
        <v>3</v>
      </c>
      <c r="C12" s="24">
        <v>64</v>
      </c>
      <c r="D12" s="23" t="s">
        <v>120</v>
      </c>
      <c r="E12" s="20" t="s">
        <v>30</v>
      </c>
      <c r="F12" s="19">
        <f t="shared" si="0"/>
        <v>0</v>
      </c>
      <c r="G12" s="19" t="s">
        <v>111</v>
      </c>
      <c r="H12" s="23"/>
      <c r="I12" s="19">
        <v>3</v>
      </c>
      <c r="J12" s="19"/>
      <c r="K12" s="19"/>
      <c r="L12" s="19"/>
      <c r="M12" s="19"/>
      <c r="N12" s="19">
        <f t="shared" si="1"/>
        <v>3</v>
      </c>
      <c r="O12" s="25">
        <v>9.8611111111111108E-2</v>
      </c>
      <c r="P12" s="23"/>
      <c r="Q12" s="21">
        <f t="shared" si="2"/>
        <v>3.125E-2</v>
      </c>
      <c r="R12" s="22">
        <f t="shared" si="3"/>
        <v>0.12986111111111109</v>
      </c>
      <c r="S12" s="23">
        <f t="shared" si="4"/>
        <v>4</v>
      </c>
      <c r="T12" s="36">
        <f t="shared" si="5"/>
        <v>1.5714285714285712</v>
      </c>
      <c r="U12" s="23" t="s">
        <v>84</v>
      </c>
    </row>
    <row r="13" spans="2:22" s="1" customFormat="1" ht="43.5" customHeight="1" thickBot="1" x14ac:dyDescent="0.25">
      <c r="B13" s="62">
        <v>4</v>
      </c>
      <c r="C13" s="24">
        <v>65</v>
      </c>
      <c r="D13" s="23" t="s">
        <v>73</v>
      </c>
      <c r="E13" s="20" t="s">
        <v>12</v>
      </c>
      <c r="F13" s="19">
        <f t="shared" si="0"/>
        <v>0.1</v>
      </c>
      <c r="G13" s="19" t="s">
        <v>38</v>
      </c>
      <c r="H13" s="23"/>
      <c r="I13" s="19">
        <v>10</v>
      </c>
      <c r="J13" s="19"/>
      <c r="K13" s="19">
        <v>1</v>
      </c>
      <c r="L13" s="19"/>
      <c r="M13" s="19"/>
      <c r="N13" s="19">
        <f t="shared" si="1"/>
        <v>11</v>
      </c>
      <c r="O13" s="25">
        <v>9.0972222222222218E-2</v>
      </c>
      <c r="P13" s="23"/>
      <c r="Q13" s="21">
        <f t="shared" si="2"/>
        <v>0.11458333333333333</v>
      </c>
      <c r="R13" s="22">
        <f t="shared" si="3"/>
        <v>0.20555555555555555</v>
      </c>
      <c r="S13" s="23">
        <f t="shared" si="4"/>
        <v>7</v>
      </c>
      <c r="T13" s="36">
        <f t="shared" si="5"/>
        <v>2.4873949579831933</v>
      </c>
      <c r="U13" s="23" t="s">
        <v>84</v>
      </c>
    </row>
    <row r="14" spans="2:22" s="1" customFormat="1" ht="51.75" customHeight="1" thickBot="1" x14ac:dyDescent="0.25">
      <c r="B14" s="62">
        <v>5</v>
      </c>
      <c r="C14" s="24">
        <v>66</v>
      </c>
      <c r="D14" s="23" t="s">
        <v>121</v>
      </c>
      <c r="E14" s="20" t="s">
        <v>30</v>
      </c>
      <c r="F14" s="19">
        <f t="shared" si="0"/>
        <v>0</v>
      </c>
      <c r="G14" s="19" t="s">
        <v>107</v>
      </c>
      <c r="H14" s="23"/>
      <c r="I14" s="19">
        <v>10</v>
      </c>
      <c r="J14" s="19"/>
      <c r="K14" s="19"/>
      <c r="L14" s="19"/>
      <c r="M14" s="19"/>
      <c r="N14" s="19">
        <f t="shared" si="1"/>
        <v>10</v>
      </c>
      <c r="O14" s="25">
        <v>0.1076388888888889</v>
      </c>
      <c r="P14" s="23"/>
      <c r="Q14" s="21">
        <f t="shared" si="2"/>
        <v>0.10416666666666666</v>
      </c>
      <c r="R14" s="22">
        <f t="shared" si="3"/>
        <v>0.21180555555555555</v>
      </c>
      <c r="S14" s="23">
        <f t="shared" si="4"/>
        <v>8</v>
      </c>
      <c r="T14" s="36">
        <f t="shared" si="5"/>
        <v>2.5630252100840338</v>
      </c>
      <c r="U14" s="23" t="s">
        <v>84</v>
      </c>
    </row>
    <row r="15" spans="2:22" s="1" customFormat="1" ht="39.75" customHeight="1" thickBot="1" x14ac:dyDescent="0.25">
      <c r="B15" s="62">
        <v>6</v>
      </c>
      <c r="C15" s="24">
        <v>67</v>
      </c>
      <c r="D15" s="23" t="s">
        <v>81</v>
      </c>
      <c r="E15" s="20" t="s">
        <v>108</v>
      </c>
      <c r="F15" s="19">
        <f t="shared" si="0"/>
        <v>1</v>
      </c>
      <c r="G15" s="19" t="s">
        <v>98</v>
      </c>
      <c r="H15" s="23"/>
      <c r="I15" s="19">
        <v>3</v>
      </c>
      <c r="J15" s="19"/>
      <c r="K15" s="19">
        <v>1</v>
      </c>
      <c r="L15" s="19"/>
      <c r="M15" s="19"/>
      <c r="N15" s="19">
        <f t="shared" si="1"/>
        <v>4</v>
      </c>
      <c r="O15" s="25">
        <v>0.11527777777777777</v>
      </c>
      <c r="P15" s="23"/>
      <c r="Q15" s="21">
        <f t="shared" si="2"/>
        <v>4.1666666666666664E-2</v>
      </c>
      <c r="R15" s="22">
        <f t="shared" si="3"/>
        <v>0.15694444444444444</v>
      </c>
      <c r="S15" s="23">
        <f t="shared" si="4"/>
        <v>5</v>
      </c>
      <c r="T15" s="36">
        <f t="shared" si="5"/>
        <v>1.8991596638655461</v>
      </c>
      <c r="U15" s="23" t="s">
        <v>84</v>
      </c>
    </row>
    <row r="16" spans="2:22" s="35" customFormat="1" ht="43.5" customHeight="1" thickBot="1" x14ac:dyDescent="0.25">
      <c r="B16" s="62">
        <v>7</v>
      </c>
      <c r="C16" s="24">
        <v>68</v>
      </c>
      <c r="D16" s="23" t="s">
        <v>123</v>
      </c>
      <c r="E16" s="20" t="s">
        <v>30</v>
      </c>
      <c r="F16" s="19">
        <f t="shared" si="0"/>
        <v>0</v>
      </c>
      <c r="G16" s="19" t="s">
        <v>111</v>
      </c>
      <c r="H16" s="23"/>
      <c r="I16" s="19">
        <v>3</v>
      </c>
      <c r="J16" s="19"/>
      <c r="K16" s="19"/>
      <c r="L16" s="19"/>
      <c r="M16" s="19"/>
      <c r="N16" s="19">
        <f t="shared" si="1"/>
        <v>3</v>
      </c>
      <c r="O16" s="25">
        <v>0.18680555555555556</v>
      </c>
      <c r="P16" s="23"/>
      <c r="Q16" s="21">
        <f t="shared" si="2"/>
        <v>3.125E-2</v>
      </c>
      <c r="R16" s="22">
        <f t="shared" si="3"/>
        <v>0.21805555555555556</v>
      </c>
      <c r="S16" s="23">
        <f t="shared" si="4"/>
        <v>9</v>
      </c>
      <c r="T16" s="36">
        <f t="shared" si="5"/>
        <v>2.6386554621848739</v>
      </c>
      <c r="U16" s="23" t="s">
        <v>84</v>
      </c>
    </row>
    <row r="17" spans="1:21" s="1" customFormat="1" ht="42.75" customHeight="1" thickBot="1" x14ac:dyDescent="0.25">
      <c r="B17" s="104">
        <v>8</v>
      </c>
      <c r="C17" s="105">
        <v>69</v>
      </c>
      <c r="D17" s="85" t="s">
        <v>124</v>
      </c>
      <c r="E17" s="106" t="s">
        <v>30</v>
      </c>
      <c r="F17" s="107">
        <f t="shared" ref="F17:F18" si="6">IF(E17="МС",100,IF(E17="КМС",30,IF(OR(E17="1",E17="I"),10,IF(OR(E17="2",E17="II"),3,IF(OR(E17="3",E17="III"),1,IF(E17="1ю",1,IF(E17="2ю",0.3,IF(E17="3ю",0.1,IF(E17="б/р",0)))))))))</f>
        <v>0</v>
      </c>
      <c r="G17" s="107" t="s">
        <v>98</v>
      </c>
      <c r="H17" s="85"/>
      <c r="I17" s="107"/>
      <c r="J17" s="107"/>
      <c r="K17" s="107"/>
      <c r="L17" s="107"/>
      <c r="M17" s="107"/>
      <c r="N17" s="107">
        <f t="shared" si="1"/>
        <v>0</v>
      </c>
      <c r="O17" s="108">
        <v>0.10694444444444444</v>
      </c>
      <c r="P17" s="85"/>
      <c r="Q17" s="109">
        <f t="shared" ref="Q17:Q18" si="7">N17*$O$5</f>
        <v>0</v>
      </c>
      <c r="R17" s="110">
        <f t="shared" ref="R17:R18" si="8">O17+Q17</f>
        <v>0.10694444444444444</v>
      </c>
      <c r="S17" s="85">
        <f t="shared" si="4"/>
        <v>2</v>
      </c>
      <c r="T17" s="111">
        <f t="shared" si="5"/>
        <v>1.2941176470588236</v>
      </c>
      <c r="U17" s="85" t="s">
        <v>13</v>
      </c>
    </row>
    <row r="18" spans="1:21" s="7" customFormat="1" ht="42.75" customHeight="1" thickBot="1" x14ac:dyDescent="0.25">
      <c r="A18" s="1"/>
      <c r="B18" s="104">
        <v>9</v>
      </c>
      <c r="C18" s="105">
        <v>70</v>
      </c>
      <c r="D18" s="85" t="s">
        <v>79</v>
      </c>
      <c r="E18" s="106" t="s">
        <v>108</v>
      </c>
      <c r="F18" s="107">
        <f t="shared" si="6"/>
        <v>1</v>
      </c>
      <c r="G18" s="107" t="s">
        <v>98</v>
      </c>
      <c r="H18" s="85"/>
      <c r="I18" s="107">
        <v>3</v>
      </c>
      <c r="J18" s="107"/>
      <c r="K18" s="107"/>
      <c r="L18" s="107"/>
      <c r="M18" s="107"/>
      <c r="N18" s="107">
        <f t="shared" si="1"/>
        <v>3</v>
      </c>
      <c r="O18" s="108">
        <v>8.1250000000000003E-2</v>
      </c>
      <c r="P18" s="85"/>
      <c r="Q18" s="109">
        <f t="shared" si="7"/>
        <v>3.125E-2</v>
      </c>
      <c r="R18" s="110">
        <f t="shared" si="8"/>
        <v>0.1125</v>
      </c>
      <c r="S18" s="85">
        <f t="shared" si="4"/>
        <v>3</v>
      </c>
      <c r="T18" s="111">
        <f t="shared" si="5"/>
        <v>1.3613445378151261</v>
      </c>
      <c r="U18" s="85" t="s">
        <v>12</v>
      </c>
    </row>
    <row r="19" spans="1:21" s="1" customFormat="1" x14ac:dyDescent="0.2"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9"/>
      <c r="P19" s="4"/>
      <c r="Q19" s="9"/>
      <c r="R19" s="5"/>
      <c r="S19" s="4"/>
      <c r="T19" s="4"/>
      <c r="U19" s="4"/>
    </row>
    <row r="20" spans="1:21" s="1" customFormat="1" ht="36" customHeight="1" x14ac:dyDescent="0.2">
      <c r="C20" s="31"/>
      <c r="D20" s="135" t="s">
        <v>21</v>
      </c>
      <c r="E20" s="135"/>
      <c r="F20" s="31">
        <f>SUM(F10:F18)*2</f>
        <v>26.2</v>
      </c>
      <c r="G20" s="4"/>
      <c r="H20" s="6"/>
      <c r="I20" s="6"/>
      <c r="J20" s="6"/>
      <c r="K20" s="6"/>
      <c r="L20" s="6"/>
      <c r="M20" s="6"/>
      <c r="N20" s="6"/>
      <c r="O20" s="136" t="s">
        <v>24</v>
      </c>
      <c r="P20" s="137"/>
      <c r="Q20" s="138"/>
      <c r="R20" s="5"/>
      <c r="S20" s="4"/>
      <c r="T20" s="4"/>
      <c r="U20" s="4"/>
    </row>
    <row r="21" spans="1:21" s="1" customFormat="1" ht="18" customHeight="1" x14ac:dyDescent="0.2">
      <c r="C21" s="31"/>
      <c r="D21" s="4"/>
      <c r="E21" s="4"/>
      <c r="F21" s="4"/>
      <c r="G21" s="4"/>
      <c r="H21" s="4"/>
      <c r="I21" s="4"/>
      <c r="J21" s="4"/>
      <c r="K21" s="4"/>
      <c r="L21" s="4"/>
      <c r="M21" s="4"/>
      <c r="N21" s="6"/>
      <c r="O21" s="32">
        <v>3</v>
      </c>
      <c r="P21" s="32"/>
      <c r="Q21" s="34" t="s">
        <v>133</v>
      </c>
      <c r="R21" s="5"/>
      <c r="S21" s="4"/>
      <c r="T21" s="4"/>
      <c r="U21" s="4"/>
    </row>
    <row r="22" spans="1:21" s="1" customFormat="1" ht="18.75" customHeight="1" x14ac:dyDescent="0.2">
      <c r="C22" s="31"/>
      <c r="D22" s="30" t="s">
        <v>22</v>
      </c>
      <c r="E22" s="139">
        <f>R10</f>
        <v>8.2638888888888887E-2</v>
      </c>
      <c r="F22" s="140"/>
      <c r="G22" s="4"/>
      <c r="H22" s="4"/>
      <c r="I22" s="4"/>
      <c r="J22" s="4"/>
      <c r="K22" s="4"/>
      <c r="L22" s="4"/>
      <c r="M22" s="4"/>
      <c r="N22" s="6"/>
      <c r="O22" s="32" t="s">
        <v>11</v>
      </c>
      <c r="P22" s="32"/>
      <c r="Q22" s="34" t="s">
        <v>84</v>
      </c>
      <c r="R22" s="5"/>
      <c r="S22" s="4"/>
      <c r="T22" s="4" t="s">
        <v>137</v>
      </c>
      <c r="U22" s="4"/>
    </row>
    <row r="23" spans="1:21" s="1" customFormat="1" x14ac:dyDescent="0.2">
      <c r="C23" s="31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32" t="s">
        <v>13</v>
      </c>
      <c r="P23" s="32"/>
      <c r="Q23" s="34" t="s">
        <v>133</v>
      </c>
      <c r="R23" s="5"/>
      <c r="S23" s="4"/>
      <c r="T23" s="4"/>
      <c r="U23" s="4"/>
    </row>
    <row r="24" spans="1:21" s="1" customFormat="1" x14ac:dyDescent="0.2">
      <c r="C24" s="31"/>
      <c r="D24" s="51" t="s">
        <v>85</v>
      </c>
      <c r="E24" s="4"/>
      <c r="F24" s="4"/>
      <c r="G24" s="4"/>
      <c r="H24" s="4"/>
      <c r="I24" s="4"/>
      <c r="J24" s="4"/>
      <c r="K24" s="4"/>
      <c r="L24" s="4"/>
      <c r="M24" s="4"/>
      <c r="N24" s="6"/>
      <c r="O24" s="32" t="s">
        <v>12</v>
      </c>
      <c r="P24" s="32"/>
      <c r="Q24" s="34" t="s">
        <v>135</v>
      </c>
      <c r="R24" s="5"/>
      <c r="S24" s="4"/>
      <c r="T24" s="4"/>
      <c r="U24" s="4"/>
    </row>
    <row r="25" spans="1:21" s="1" customFormat="1" x14ac:dyDescent="0.2">
      <c r="C25" s="3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9"/>
      <c r="R25" s="5"/>
      <c r="S25" s="4"/>
      <c r="T25" s="4"/>
      <c r="U25" s="4"/>
    </row>
    <row r="26" spans="1:21" s="1" customFormat="1" x14ac:dyDescent="0.2">
      <c r="C26" s="141" t="s">
        <v>28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4"/>
      <c r="Q26" s="5"/>
      <c r="R26" s="5"/>
      <c r="S26" s="4"/>
      <c r="T26" s="4"/>
      <c r="U26" s="4"/>
    </row>
    <row r="27" spans="1:21" s="1" customFormat="1" x14ac:dyDescent="0.2">
      <c r="C27" s="28"/>
      <c r="D27" s="28"/>
      <c r="E27" s="28"/>
      <c r="F27" s="28"/>
      <c r="G27" s="28"/>
      <c r="H27" s="28"/>
      <c r="I27" s="56"/>
      <c r="J27" s="28"/>
      <c r="K27" s="31"/>
      <c r="L27" s="28"/>
      <c r="M27" s="28"/>
      <c r="N27" s="28"/>
      <c r="O27" s="14"/>
      <c r="P27" s="4"/>
      <c r="Q27" s="5"/>
      <c r="R27" s="5"/>
      <c r="S27" s="4"/>
      <c r="T27" s="4"/>
      <c r="U27" s="4"/>
    </row>
    <row r="28" spans="1:21" s="1" customFormat="1" x14ac:dyDescent="0.2">
      <c r="C28" s="3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9"/>
      <c r="P28" s="4"/>
      <c r="Q28" s="5"/>
      <c r="R28" s="5"/>
      <c r="S28" s="4"/>
      <c r="T28" s="4"/>
      <c r="U28" s="4"/>
    </row>
    <row r="29" spans="1:21" s="1" customFormat="1" ht="12.75" customHeight="1" x14ac:dyDescent="0.2">
      <c r="C29" s="141" t="s">
        <v>101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5"/>
      <c r="S29" s="4"/>
      <c r="T29" s="4"/>
      <c r="U29" s="4"/>
    </row>
    <row r="30" spans="1:21" s="1" customFormat="1" x14ac:dyDescent="0.2">
      <c r="C30" s="3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9"/>
      <c r="P30" s="4"/>
      <c r="Q30" s="9"/>
      <c r="R30" s="5"/>
      <c r="S30" s="4"/>
      <c r="T30" s="4"/>
      <c r="U30" s="4"/>
    </row>
  </sheetData>
  <mergeCells count="31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20:E20"/>
    <mergeCell ref="O20:Q20"/>
    <mergeCell ref="E22:F22"/>
    <mergeCell ref="C26:O26"/>
    <mergeCell ref="C29:Q29"/>
  </mergeCells>
  <hyperlinks>
    <hyperlink ref="D24" r:id="rId1"/>
  </hyperlinks>
  <pageMargins left="0.75" right="0.75" top="1" bottom="1" header="0.5" footer="0.5"/>
  <pageSetup paperSize="9" scale="53" orientation="landscape" horizontalDpi="1200" verticalDpi="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showWhiteSpace="0" zoomScale="75" zoomScaleNormal="75" zoomScaleSheetLayoutView="51" zoomScalePageLayoutView="70" workbookViewId="0">
      <selection activeCell="N10" sqref="N10"/>
    </sheetView>
  </sheetViews>
  <sheetFormatPr defaultRowHeight="12.75" x14ac:dyDescent="0.2"/>
  <cols>
    <col min="1" max="1" width="9.140625" customWidth="1"/>
    <col min="2" max="2" width="5.140625" customWidth="1"/>
    <col min="3" max="3" width="9.28515625" bestFit="1" customWidth="1"/>
    <col min="4" max="4" width="26.42578125" customWidth="1"/>
    <col min="5" max="5" width="5.5703125" customWidth="1"/>
    <col min="6" max="6" width="7.28515625" customWidth="1"/>
    <col min="7" max="7" width="28" customWidth="1"/>
    <col min="8" max="8" width="0" hidden="1" customWidth="1"/>
    <col min="9" max="9" width="5.7109375" customWidth="1"/>
    <col min="10" max="10" width="5.28515625" customWidth="1"/>
    <col min="11" max="11" width="5" style="29" customWidth="1"/>
    <col min="12" max="12" width="5.140625" customWidth="1"/>
    <col min="13" max="13" width="4.42578125" customWidth="1"/>
    <col min="14" max="14" width="6.85546875" customWidth="1"/>
    <col min="15" max="15" width="11" style="8" customWidth="1"/>
    <col min="16" max="16" width="9.28515625" hidden="1" customWidth="1"/>
    <col min="17" max="17" width="9.42578125" style="8" bestFit="1" customWidth="1"/>
    <col min="18" max="18" width="12.140625" customWidth="1"/>
    <col min="19" max="19" width="9.28515625" bestFit="1" customWidth="1"/>
    <col min="20" max="20" width="12.42578125" customWidth="1"/>
    <col min="21" max="21" width="9.28515625" customWidth="1"/>
  </cols>
  <sheetData>
    <row r="1" spans="2:22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2:22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24.75" customHeight="1" x14ac:dyDescent="0.3">
      <c r="C3" s="157" t="str">
        <f>'М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</row>
    <row r="4" spans="2:22" ht="18" customHeight="1" x14ac:dyDescent="0.25">
      <c r="C4" s="158" t="str">
        <f>'М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</row>
    <row r="5" spans="2:22" ht="18" x14ac:dyDescent="0.25">
      <c r="D5" s="33" t="s">
        <v>54</v>
      </c>
      <c r="E5" s="159" t="s">
        <v>14</v>
      </c>
      <c r="F5" s="159"/>
      <c r="G5" s="159"/>
      <c r="H5" s="159"/>
      <c r="I5" s="159"/>
      <c r="J5" s="159"/>
      <c r="K5" s="159"/>
      <c r="L5" s="159"/>
      <c r="M5" s="159"/>
      <c r="N5" s="29"/>
      <c r="O5" s="13">
        <v>1.0416666666666666E-2</v>
      </c>
      <c r="Q5" s="8" t="s">
        <v>43</v>
      </c>
    </row>
    <row r="6" spans="2:22" ht="13.5" thickBot="1" x14ac:dyDescent="0.25"/>
    <row r="7" spans="2:22" ht="13.5" customHeight="1" thickBot="1" x14ac:dyDescent="0.25">
      <c r="B7" s="164" t="s">
        <v>23</v>
      </c>
      <c r="C7" s="167" t="s">
        <v>0</v>
      </c>
      <c r="D7" s="145" t="s">
        <v>1</v>
      </c>
      <c r="E7" s="142" t="s">
        <v>2</v>
      </c>
      <c r="F7" s="142" t="s">
        <v>20</v>
      </c>
      <c r="G7" s="145" t="s">
        <v>18</v>
      </c>
      <c r="H7" s="11" t="s">
        <v>3</v>
      </c>
      <c r="I7" s="148" t="s">
        <v>34</v>
      </c>
      <c r="J7" s="149"/>
      <c r="K7" s="149"/>
      <c r="L7" s="149"/>
      <c r="M7" s="150"/>
      <c r="N7" s="151" t="s">
        <v>16</v>
      </c>
      <c r="O7" s="152" t="s">
        <v>5</v>
      </c>
      <c r="P7" s="12"/>
      <c r="Q7" s="153" t="s">
        <v>4</v>
      </c>
      <c r="R7" s="145" t="s">
        <v>6</v>
      </c>
      <c r="S7" s="160" t="s">
        <v>7</v>
      </c>
      <c r="T7" s="142" t="s">
        <v>19</v>
      </c>
      <c r="U7" s="142" t="s">
        <v>25</v>
      </c>
    </row>
    <row r="8" spans="2:22" ht="13.5" customHeight="1" thickBot="1" x14ac:dyDescent="0.25">
      <c r="B8" s="165"/>
      <c r="C8" s="168"/>
      <c r="D8" s="146"/>
      <c r="E8" s="161"/>
      <c r="F8" s="161"/>
      <c r="G8" s="146"/>
      <c r="H8" s="162"/>
      <c r="I8" s="142" t="s">
        <v>94</v>
      </c>
      <c r="J8" s="163" t="s">
        <v>15</v>
      </c>
      <c r="K8" s="151" t="s">
        <v>8</v>
      </c>
      <c r="L8" s="151" t="s">
        <v>17</v>
      </c>
      <c r="M8" s="142" t="s">
        <v>9</v>
      </c>
      <c r="N8" s="151"/>
      <c r="O8" s="152"/>
      <c r="P8" s="144" t="s">
        <v>10</v>
      </c>
      <c r="Q8" s="154"/>
      <c r="R8" s="146"/>
      <c r="S8" s="160"/>
      <c r="T8" s="161"/>
      <c r="U8" s="161"/>
    </row>
    <row r="9" spans="2:22" ht="48.75" customHeight="1" thickBot="1" x14ac:dyDescent="0.25">
      <c r="B9" s="166"/>
      <c r="C9" s="169"/>
      <c r="D9" s="147"/>
      <c r="E9" s="143"/>
      <c r="F9" s="143"/>
      <c r="G9" s="147"/>
      <c r="H9" s="162"/>
      <c r="I9" s="143"/>
      <c r="J9" s="163"/>
      <c r="K9" s="151"/>
      <c r="L9" s="151"/>
      <c r="M9" s="143"/>
      <c r="N9" s="151"/>
      <c r="O9" s="152"/>
      <c r="P9" s="144"/>
      <c r="Q9" s="155"/>
      <c r="R9" s="147"/>
      <c r="S9" s="160"/>
      <c r="T9" s="143"/>
      <c r="U9" s="143"/>
    </row>
    <row r="10" spans="2:22" ht="42.75" customHeight="1" thickBot="1" x14ac:dyDescent="0.25">
      <c r="B10" s="62">
        <v>1</v>
      </c>
      <c r="C10" s="60">
        <v>71</v>
      </c>
      <c r="D10" s="19" t="s">
        <v>125</v>
      </c>
      <c r="E10" s="20" t="s">
        <v>30</v>
      </c>
      <c r="F10" s="19">
        <f t="shared" ref="F10" si="0">IF(E10="МС",100,IF(E10="КМС",30,IF(OR(E10="1",E10="I"),10,IF(OR(E10="2",E10="II"),3,IF(OR(E10="3",E10="III"),1,IF(E10="1ю",1,IF(E10="2ю",0.3,IF(E10="3ю",0.1,IF(E10="б/р",0)))))))))</f>
        <v>0</v>
      </c>
      <c r="G10" s="19" t="s">
        <v>126</v>
      </c>
      <c r="H10" s="19"/>
      <c r="I10" s="19">
        <v>3</v>
      </c>
      <c r="J10" s="19">
        <v>3</v>
      </c>
      <c r="K10" s="19">
        <v>0</v>
      </c>
      <c r="L10" s="19">
        <v>0</v>
      </c>
      <c r="M10" s="19">
        <v>0</v>
      </c>
      <c r="N10" s="19">
        <f t="shared" ref="N10" si="1">SUM(J10:M10)</f>
        <v>3</v>
      </c>
      <c r="O10" s="21">
        <v>0.1763888888888889</v>
      </c>
      <c r="P10" s="19"/>
      <c r="Q10" s="21">
        <f t="shared" ref="Q10" si="2">N10*$O$5</f>
        <v>3.125E-2</v>
      </c>
      <c r="R10" s="22">
        <f t="shared" ref="R10" si="3">O10+Q10</f>
        <v>0.2076388888888889</v>
      </c>
      <c r="S10" s="23">
        <f>RANK(R10,$R$10:$R$10,1)</f>
        <v>1</v>
      </c>
      <c r="T10" s="36">
        <v>1</v>
      </c>
      <c r="U10" s="23" t="s">
        <v>84</v>
      </c>
    </row>
    <row r="11" spans="2:22" s="1" customFormat="1" x14ac:dyDescent="0.2">
      <c r="C11" s="3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9"/>
      <c r="P11" s="4"/>
      <c r="Q11" s="9"/>
      <c r="R11" s="5"/>
      <c r="S11" s="4"/>
      <c r="T11" s="4"/>
      <c r="U11" s="4"/>
    </row>
    <row r="12" spans="2:22" s="1" customFormat="1" ht="36" customHeight="1" x14ac:dyDescent="0.2">
      <c r="C12" s="31"/>
      <c r="D12" s="135" t="s">
        <v>21</v>
      </c>
      <c r="E12" s="135"/>
      <c r="F12" s="31" t="s">
        <v>29</v>
      </c>
      <c r="G12" s="4"/>
      <c r="H12" s="6"/>
      <c r="I12" s="6"/>
      <c r="J12" s="6"/>
      <c r="K12" s="6"/>
      <c r="L12" s="6"/>
      <c r="M12" s="6"/>
      <c r="N12" s="6"/>
      <c r="O12" s="136" t="s">
        <v>24</v>
      </c>
      <c r="P12" s="137"/>
      <c r="Q12" s="138"/>
      <c r="R12" s="5"/>
      <c r="S12" s="4"/>
      <c r="T12" s="4"/>
      <c r="U12" s="4"/>
    </row>
    <row r="13" spans="2:22" s="1" customFormat="1" ht="18" customHeight="1" x14ac:dyDescent="0.2">
      <c r="C13" s="31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32">
        <v>3</v>
      </c>
      <c r="P13" s="32"/>
      <c r="Q13" s="34"/>
      <c r="R13" s="5"/>
      <c r="S13" s="4"/>
      <c r="T13" s="4"/>
      <c r="U13" s="4"/>
    </row>
    <row r="14" spans="2:22" s="1" customFormat="1" ht="18.75" customHeight="1" x14ac:dyDescent="0.2">
      <c r="C14" s="31"/>
      <c r="D14" s="30" t="s">
        <v>22</v>
      </c>
      <c r="E14" s="139">
        <f>R10</f>
        <v>0.2076388888888889</v>
      </c>
      <c r="F14" s="140"/>
      <c r="G14" s="4"/>
      <c r="H14" s="4"/>
      <c r="I14" s="4"/>
      <c r="J14" s="4"/>
      <c r="K14" s="4"/>
      <c r="L14" s="4"/>
      <c r="M14" s="4"/>
      <c r="N14" s="6"/>
      <c r="O14" s="32" t="s">
        <v>11</v>
      </c>
      <c r="P14" s="32"/>
      <c r="Q14" s="34"/>
      <c r="R14" s="5"/>
      <c r="S14" s="4"/>
      <c r="T14" s="4"/>
      <c r="U14" s="4"/>
    </row>
    <row r="15" spans="2:22" s="1" customFormat="1" x14ac:dyDescent="0.2">
      <c r="C15" s="31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32" t="s">
        <v>13</v>
      </c>
      <c r="P15" s="32"/>
      <c r="Q15" s="34"/>
      <c r="R15" s="5"/>
      <c r="S15" s="4"/>
      <c r="T15" s="4"/>
      <c r="U15" s="4"/>
    </row>
    <row r="16" spans="2:22" s="1" customFormat="1" x14ac:dyDescent="0.2">
      <c r="C16" s="31"/>
      <c r="D16" s="51" t="s">
        <v>85</v>
      </c>
      <c r="E16" s="4"/>
      <c r="F16" s="4"/>
      <c r="G16" s="4"/>
      <c r="H16" s="4"/>
      <c r="I16" s="4"/>
      <c r="J16" s="4"/>
      <c r="K16" s="4"/>
      <c r="L16" s="4"/>
      <c r="M16" s="4"/>
      <c r="N16" s="6"/>
      <c r="O16" s="32" t="s">
        <v>12</v>
      </c>
      <c r="P16" s="32"/>
      <c r="Q16" s="34"/>
      <c r="R16" s="5"/>
      <c r="S16" s="4"/>
      <c r="T16" s="4"/>
      <c r="U16" s="4"/>
    </row>
    <row r="17" spans="3:21" s="1" customFormat="1" x14ac:dyDescent="0.2">
      <c r="C17" s="3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"/>
      <c r="P17" s="4"/>
      <c r="Q17" s="9"/>
      <c r="R17" s="5"/>
      <c r="S17" s="4"/>
      <c r="T17" s="4"/>
      <c r="U17" s="4"/>
    </row>
    <row r="18" spans="3:21" s="1" customFormat="1" x14ac:dyDescent="0.2">
      <c r="C18" s="141" t="s">
        <v>28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4"/>
      <c r="Q18" s="5"/>
      <c r="R18" s="5"/>
      <c r="S18" s="4"/>
      <c r="T18" s="4"/>
      <c r="U18" s="4"/>
    </row>
    <row r="19" spans="3:21" s="1" customFormat="1" x14ac:dyDescent="0.2">
      <c r="C19" s="28"/>
      <c r="D19" s="28"/>
      <c r="E19" s="28"/>
      <c r="F19" s="28"/>
      <c r="G19" s="28"/>
      <c r="H19" s="28"/>
      <c r="I19" s="56"/>
      <c r="J19" s="28"/>
      <c r="K19" s="31"/>
      <c r="L19" s="28"/>
      <c r="M19" s="28"/>
      <c r="N19" s="28"/>
      <c r="O19" s="14"/>
      <c r="P19" s="4"/>
      <c r="Q19" s="5"/>
      <c r="R19" s="5"/>
      <c r="S19" s="4"/>
      <c r="T19" s="4"/>
      <c r="U19" s="4"/>
    </row>
    <row r="20" spans="3:21" s="1" customFormat="1" x14ac:dyDescent="0.2">
      <c r="C20" s="31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9"/>
      <c r="P20" s="4"/>
      <c r="Q20" s="5"/>
      <c r="R20" s="5"/>
      <c r="S20" s="4"/>
      <c r="T20" s="4"/>
      <c r="U20" s="4"/>
    </row>
    <row r="21" spans="3:21" s="1" customFormat="1" ht="12.75" customHeight="1" x14ac:dyDescent="0.2">
      <c r="C21" s="141" t="s">
        <v>101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5"/>
      <c r="S21" s="4"/>
      <c r="T21" s="4"/>
      <c r="U21" s="4"/>
    </row>
    <row r="22" spans="3:21" s="1" customFormat="1" x14ac:dyDescent="0.2">
      <c r="C22" s="3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9"/>
      <c r="P22" s="4"/>
      <c r="Q22" s="9"/>
      <c r="R22" s="5"/>
      <c r="S22" s="4"/>
      <c r="T22" s="4"/>
      <c r="U22" s="4"/>
    </row>
  </sheetData>
  <mergeCells count="31">
    <mergeCell ref="B7:B9"/>
    <mergeCell ref="C7:C9"/>
    <mergeCell ref="D7:D9"/>
    <mergeCell ref="E7:E9"/>
    <mergeCell ref="F7:F9"/>
    <mergeCell ref="G7:G9"/>
    <mergeCell ref="N7:N9"/>
    <mergeCell ref="O7:O9"/>
    <mergeCell ref="Q7:Q9"/>
    <mergeCell ref="C1:V1"/>
    <mergeCell ref="C2:V2"/>
    <mergeCell ref="C3:V3"/>
    <mergeCell ref="C4:U4"/>
    <mergeCell ref="E5:M5"/>
    <mergeCell ref="S7:S9"/>
    <mergeCell ref="T7:T9"/>
    <mergeCell ref="U7:U9"/>
    <mergeCell ref="H8:H9"/>
    <mergeCell ref="J8:J9"/>
    <mergeCell ref="K8:K9"/>
    <mergeCell ref="L8:L9"/>
    <mergeCell ref="M8:M9"/>
    <mergeCell ref="P8:P9"/>
    <mergeCell ref="R7:R9"/>
    <mergeCell ref="I7:M7"/>
    <mergeCell ref="I8:I9"/>
    <mergeCell ref="D12:E12"/>
    <mergeCell ref="O12:Q12"/>
    <mergeCell ref="E14:F14"/>
    <mergeCell ref="C18:O18"/>
    <mergeCell ref="C21:Q21"/>
  </mergeCells>
  <hyperlinks>
    <hyperlink ref="D16" r:id="rId1"/>
  </hyperlinks>
  <pageMargins left="0.75" right="0.75" top="1" bottom="1" header="0.5" footer="0.5"/>
  <pageSetup paperSize="9" scale="53" orientation="landscape" horizontalDpi="1200" verticalDpi="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showWhiteSpace="0" topLeftCell="A4" zoomScale="75" zoomScaleNormal="75" zoomScaleSheetLayoutView="51" zoomScalePageLayoutView="70" workbookViewId="0">
      <selection activeCell="Q20" sqref="Q20:Q21"/>
    </sheetView>
  </sheetViews>
  <sheetFormatPr defaultRowHeight="12.75" x14ac:dyDescent="0.2"/>
  <cols>
    <col min="1" max="1" width="9.140625" customWidth="1"/>
    <col min="2" max="2" width="5.140625" customWidth="1"/>
    <col min="3" max="3" width="9.28515625" style="37" bestFit="1" customWidth="1"/>
    <col min="4" max="4" width="26.42578125" customWidth="1"/>
    <col min="5" max="5" width="5.5703125" customWidth="1"/>
    <col min="6" max="7" width="7.28515625" customWidth="1"/>
    <col min="8" max="8" width="28" customWidth="1"/>
    <col min="9" max="9" width="0" hidden="1" customWidth="1"/>
    <col min="10" max="10" width="5.28515625" customWidth="1"/>
    <col min="11" max="11" width="5" style="29" customWidth="1"/>
    <col min="12" max="15" width="5.140625" customWidth="1"/>
    <col min="16" max="16" width="4.42578125" customWidth="1"/>
    <col min="17" max="17" width="6.85546875" customWidth="1"/>
    <col min="18" max="18" width="11" style="8" customWidth="1"/>
    <col min="19" max="19" width="9.28515625" hidden="1" customWidth="1"/>
    <col min="20" max="20" width="9.42578125" style="8" bestFit="1" customWidth="1"/>
    <col min="21" max="21" width="12.140625" customWidth="1"/>
    <col min="22" max="22" width="9.28515625" bestFit="1" customWidth="1"/>
    <col min="23" max="23" width="12.42578125" customWidth="1"/>
    <col min="24" max="24" width="9.28515625" customWidth="1"/>
  </cols>
  <sheetData>
    <row r="1" spans="2:25" ht="18" x14ac:dyDescent="0.25">
      <c r="C1" s="156" t="s">
        <v>26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2:25" ht="18" x14ac:dyDescent="0.25">
      <c r="C2" s="156" t="s">
        <v>27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2:25" ht="24.75" customHeight="1" x14ac:dyDescent="0.3">
      <c r="C3" s="157" t="str">
        <f>'Ж 8-10'!C3:V3</f>
        <v>Открытое первенство Мильковского района по спортивному туризму (0840211411Я-дистанция-горная)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2:25" ht="18" customHeight="1" x14ac:dyDescent="0.25">
      <c r="C4" s="158" t="str">
        <f>'Ж 8-10'!C4:U4</f>
        <v>15-16 февраля 2014 с. Мильково, Камчатский край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2:25" ht="15.75" customHeight="1" x14ac:dyDescent="0.25">
      <c r="C5" s="156" t="s">
        <v>138</v>
      </c>
      <c r="D5" s="156"/>
      <c r="E5" s="159" t="s">
        <v>53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29"/>
      <c r="R5" s="13">
        <v>1.0416666666666666E-2</v>
      </c>
      <c r="T5" s="8" t="s">
        <v>43</v>
      </c>
    </row>
    <row r="6" spans="2:25" ht="13.5" thickBot="1" x14ac:dyDescent="0.25"/>
    <row r="7" spans="2:25" ht="13.5" customHeight="1" thickBot="1" x14ac:dyDescent="0.25">
      <c r="B7" s="224" t="s">
        <v>23</v>
      </c>
      <c r="C7" s="225" t="s">
        <v>0</v>
      </c>
      <c r="D7" s="160" t="s">
        <v>1</v>
      </c>
      <c r="E7" s="151" t="s">
        <v>2</v>
      </c>
      <c r="F7" s="151" t="s">
        <v>20</v>
      </c>
      <c r="G7" s="151" t="s">
        <v>55</v>
      </c>
      <c r="H7" s="160" t="s">
        <v>18</v>
      </c>
      <c r="I7" s="40" t="s">
        <v>3</v>
      </c>
      <c r="J7" s="226" t="s">
        <v>34</v>
      </c>
      <c r="K7" s="226"/>
      <c r="L7" s="226"/>
      <c r="M7" s="226"/>
      <c r="N7" s="226"/>
      <c r="O7" s="226"/>
      <c r="P7" s="226"/>
      <c r="Q7" s="151" t="s">
        <v>16</v>
      </c>
      <c r="R7" s="152" t="s">
        <v>5</v>
      </c>
      <c r="S7" s="40"/>
      <c r="T7" s="227" t="s">
        <v>4</v>
      </c>
      <c r="U7" s="160" t="s">
        <v>6</v>
      </c>
      <c r="V7" s="160" t="s">
        <v>7</v>
      </c>
      <c r="W7" s="151" t="s">
        <v>175</v>
      </c>
      <c r="X7" s="151" t="s">
        <v>25</v>
      </c>
    </row>
    <row r="8" spans="2:25" ht="13.5" customHeight="1" thickBot="1" x14ac:dyDescent="0.25">
      <c r="B8" s="224"/>
      <c r="C8" s="225"/>
      <c r="D8" s="160"/>
      <c r="E8" s="151"/>
      <c r="F8" s="151"/>
      <c r="G8" s="151"/>
      <c r="H8" s="160"/>
      <c r="I8" s="160"/>
      <c r="J8" s="163" t="s">
        <v>94</v>
      </c>
      <c r="K8" s="151" t="s">
        <v>145</v>
      </c>
      <c r="L8" s="151" t="s">
        <v>144</v>
      </c>
      <c r="M8" s="142" t="s">
        <v>143</v>
      </c>
      <c r="N8" s="142" t="s">
        <v>62</v>
      </c>
      <c r="O8" s="142" t="s">
        <v>142</v>
      </c>
      <c r="P8" s="151" t="s">
        <v>9</v>
      </c>
      <c r="Q8" s="151"/>
      <c r="R8" s="152"/>
      <c r="S8" s="151" t="s">
        <v>10</v>
      </c>
      <c r="T8" s="227"/>
      <c r="U8" s="160"/>
      <c r="V8" s="160"/>
      <c r="W8" s="151"/>
      <c r="X8" s="151"/>
    </row>
    <row r="9" spans="2:25" ht="68.25" customHeight="1" thickBot="1" x14ac:dyDescent="0.25">
      <c r="B9" s="224"/>
      <c r="C9" s="225"/>
      <c r="D9" s="160"/>
      <c r="E9" s="151"/>
      <c r="F9" s="151"/>
      <c r="G9" s="151"/>
      <c r="H9" s="160"/>
      <c r="I9" s="160"/>
      <c r="J9" s="163"/>
      <c r="K9" s="151"/>
      <c r="L9" s="151"/>
      <c r="M9" s="143"/>
      <c r="N9" s="143"/>
      <c r="O9" s="143"/>
      <c r="P9" s="151"/>
      <c r="Q9" s="151"/>
      <c r="R9" s="152"/>
      <c r="S9" s="151"/>
      <c r="T9" s="227"/>
      <c r="U9" s="160"/>
      <c r="V9" s="160"/>
      <c r="W9" s="151"/>
      <c r="X9" s="151"/>
    </row>
    <row r="10" spans="2:25" ht="21.75" customHeight="1" thickBot="1" x14ac:dyDescent="0.25">
      <c r="B10" s="198">
        <v>1</v>
      </c>
      <c r="C10" s="79" t="s">
        <v>139</v>
      </c>
      <c r="D10" s="80" t="s">
        <v>32</v>
      </c>
      <c r="E10" s="88" t="s">
        <v>108</v>
      </c>
      <c r="F10" s="88">
        <f t="shared" ref="F10:F17" si="0">IF(E10="МС",100,IF(E10="КМС",30,IF(OR(E10="1",E10="I"),10,IF(OR(E10="2",E10="II"),3,IF(OR(E10="3",E10="III"),1,IF(E10="1ю",1,IF(E10="2ю",0.3,IF(E10="3ю",0.1,IF(E10="б/р",0)))))))))</f>
        <v>1</v>
      </c>
      <c r="G10" s="199">
        <f t="shared" ref="G10" si="1">(F10+F11)/2</f>
        <v>1</v>
      </c>
      <c r="H10" s="199" t="s">
        <v>87</v>
      </c>
      <c r="I10" s="80"/>
      <c r="J10" s="222"/>
      <c r="K10" s="213"/>
      <c r="L10" s="213"/>
      <c r="M10" s="213"/>
      <c r="N10" s="213"/>
      <c r="O10" s="213"/>
      <c r="P10" s="213"/>
      <c r="Q10" s="213">
        <f>SUM(J10:P11)</f>
        <v>0</v>
      </c>
      <c r="R10" s="218">
        <v>0.56944444444444442</v>
      </c>
      <c r="S10" s="81"/>
      <c r="T10" s="218">
        <f t="shared" ref="T10:T24" si="2">Q10*$R$5</f>
        <v>0</v>
      </c>
      <c r="U10" s="218">
        <f>T10+R10</f>
        <v>0.56944444444444442</v>
      </c>
      <c r="V10" s="213">
        <f>RANK(U10,$U$10:$U$25,1)</f>
        <v>1</v>
      </c>
      <c r="W10" s="216">
        <f>U10/$E$29</f>
        <v>1</v>
      </c>
      <c r="X10" s="213">
        <v>2</v>
      </c>
    </row>
    <row r="11" spans="2:25" ht="21.75" customHeight="1" thickBot="1" x14ac:dyDescent="0.25">
      <c r="B11" s="198"/>
      <c r="C11" s="79" t="s">
        <v>140</v>
      </c>
      <c r="D11" s="80" t="s">
        <v>31</v>
      </c>
      <c r="E11" s="88" t="s">
        <v>108</v>
      </c>
      <c r="F11" s="88">
        <f t="shared" si="0"/>
        <v>1</v>
      </c>
      <c r="G11" s="199"/>
      <c r="H11" s="199"/>
      <c r="I11" s="80"/>
      <c r="J11" s="223"/>
      <c r="K11" s="214"/>
      <c r="L11" s="214"/>
      <c r="M11" s="214"/>
      <c r="N11" s="214"/>
      <c r="O11" s="214"/>
      <c r="P11" s="214"/>
      <c r="Q11" s="214"/>
      <c r="R11" s="219"/>
      <c r="S11" s="81"/>
      <c r="T11" s="219"/>
      <c r="U11" s="219"/>
      <c r="V11" s="214"/>
      <c r="W11" s="217"/>
      <c r="X11" s="214"/>
    </row>
    <row r="12" spans="2:25" ht="21" customHeight="1" thickBot="1" x14ac:dyDescent="0.25">
      <c r="B12" s="200">
        <v>2</v>
      </c>
      <c r="C12" s="52" t="s">
        <v>56</v>
      </c>
      <c r="D12" s="53" t="s">
        <v>80</v>
      </c>
      <c r="E12" s="23" t="s">
        <v>108</v>
      </c>
      <c r="F12" s="23">
        <f t="shared" si="0"/>
        <v>1</v>
      </c>
      <c r="G12" s="174">
        <f t="shared" ref="G12" si="3">(F12+F13)/2</f>
        <v>1</v>
      </c>
      <c r="H12" s="174" t="s">
        <v>98</v>
      </c>
      <c r="I12" s="53"/>
      <c r="J12" s="209">
        <v>3</v>
      </c>
      <c r="K12" s="177"/>
      <c r="L12" s="177"/>
      <c r="M12" s="177">
        <v>6</v>
      </c>
      <c r="N12" s="177"/>
      <c r="O12" s="177"/>
      <c r="P12" s="177"/>
      <c r="Q12" s="177">
        <f t="shared" ref="Q12" si="4">SUM(J12:P13)</f>
        <v>9</v>
      </c>
      <c r="R12" s="179">
        <v>0.80902777777777779</v>
      </c>
      <c r="S12" s="77"/>
      <c r="T12" s="179">
        <f t="shared" si="2"/>
        <v>9.375E-2</v>
      </c>
      <c r="U12" s="179">
        <f t="shared" ref="U12" si="5">T12+R12</f>
        <v>0.90277777777777779</v>
      </c>
      <c r="V12" s="177">
        <f>RANK(U12,$U$10:$U$25,1)</f>
        <v>4</v>
      </c>
      <c r="W12" s="196">
        <f>U12/$E$29</f>
        <v>1.5853658536585367</v>
      </c>
      <c r="X12" s="177" t="s">
        <v>84</v>
      </c>
    </row>
    <row r="13" spans="2:25" ht="24" customHeight="1" thickBot="1" x14ac:dyDescent="0.25">
      <c r="B13" s="200"/>
      <c r="C13" s="52" t="s">
        <v>57</v>
      </c>
      <c r="D13" s="53" t="s">
        <v>81</v>
      </c>
      <c r="E13" s="23" t="s">
        <v>108</v>
      </c>
      <c r="F13" s="23">
        <f t="shared" si="0"/>
        <v>1</v>
      </c>
      <c r="G13" s="174"/>
      <c r="H13" s="174"/>
      <c r="I13" s="53"/>
      <c r="J13" s="210"/>
      <c r="K13" s="178"/>
      <c r="L13" s="178"/>
      <c r="M13" s="178"/>
      <c r="N13" s="178"/>
      <c r="O13" s="178"/>
      <c r="P13" s="178"/>
      <c r="Q13" s="178"/>
      <c r="R13" s="180"/>
      <c r="S13" s="77"/>
      <c r="T13" s="180"/>
      <c r="U13" s="180"/>
      <c r="V13" s="178"/>
      <c r="W13" s="197"/>
      <c r="X13" s="178"/>
    </row>
    <row r="14" spans="2:25" ht="24.75" customHeight="1" thickBot="1" x14ac:dyDescent="0.25">
      <c r="B14" s="201">
        <v>3</v>
      </c>
      <c r="C14" s="90" t="s">
        <v>58</v>
      </c>
      <c r="D14" s="84" t="s">
        <v>120</v>
      </c>
      <c r="E14" s="85" t="s">
        <v>30</v>
      </c>
      <c r="F14" s="85">
        <f t="shared" si="0"/>
        <v>0</v>
      </c>
      <c r="G14" s="187">
        <f t="shared" ref="G14:G16" si="6">(F14+F15)/2</f>
        <v>0</v>
      </c>
      <c r="H14" s="187" t="s">
        <v>111</v>
      </c>
      <c r="I14" s="91"/>
      <c r="J14" s="220">
        <v>6</v>
      </c>
      <c r="K14" s="193"/>
      <c r="L14" s="193"/>
      <c r="M14" s="193"/>
      <c r="N14" s="193"/>
      <c r="O14" s="193"/>
      <c r="P14" s="193"/>
      <c r="Q14" s="193">
        <f t="shared" ref="Q14" si="7">SUM(J14:P15)</f>
        <v>6</v>
      </c>
      <c r="R14" s="202">
        <v>0.7090277777777777</v>
      </c>
      <c r="S14" s="92"/>
      <c r="T14" s="202">
        <f t="shared" si="2"/>
        <v>6.25E-2</v>
      </c>
      <c r="U14" s="202">
        <f t="shared" ref="U14" si="8">T14+R14</f>
        <v>0.7715277777777777</v>
      </c>
      <c r="V14" s="193">
        <f>RANK(U14,$U$10:$U$25,1)</f>
        <v>3</v>
      </c>
      <c r="W14" s="206">
        <f t="shared" ref="W14" si="9">U14/$E$29</f>
        <v>1.3548780487804877</v>
      </c>
      <c r="X14" s="185" t="s">
        <v>11</v>
      </c>
    </row>
    <row r="15" spans="2:25" ht="21.75" customHeight="1" thickBot="1" x14ac:dyDescent="0.25">
      <c r="B15" s="201"/>
      <c r="C15" s="90" t="s">
        <v>59</v>
      </c>
      <c r="D15" s="84" t="s">
        <v>110</v>
      </c>
      <c r="E15" s="85" t="s">
        <v>30</v>
      </c>
      <c r="F15" s="85">
        <f t="shared" si="0"/>
        <v>0</v>
      </c>
      <c r="G15" s="187"/>
      <c r="H15" s="187"/>
      <c r="I15" s="91"/>
      <c r="J15" s="221"/>
      <c r="K15" s="194"/>
      <c r="L15" s="194"/>
      <c r="M15" s="194"/>
      <c r="N15" s="194"/>
      <c r="O15" s="194"/>
      <c r="P15" s="194"/>
      <c r="Q15" s="194"/>
      <c r="R15" s="203"/>
      <c r="S15" s="92"/>
      <c r="T15" s="203"/>
      <c r="U15" s="203"/>
      <c r="V15" s="194"/>
      <c r="W15" s="215"/>
      <c r="X15" s="186"/>
    </row>
    <row r="16" spans="2:25" ht="21.75" customHeight="1" thickBot="1" x14ac:dyDescent="0.25">
      <c r="B16" s="188">
        <v>4</v>
      </c>
      <c r="C16" s="52" t="s">
        <v>60</v>
      </c>
      <c r="D16" s="53" t="s">
        <v>45</v>
      </c>
      <c r="E16" s="23" t="s">
        <v>30</v>
      </c>
      <c r="F16" s="23">
        <f t="shared" si="0"/>
        <v>0</v>
      </c>
      <c r="G16" s="174">
        <f t="shared" si="6"/>
        <v>0.05</v>
      </c>
      <c r="H16" s="174" t="s">
        <v>38</v>
      </c>
      <c r="I16" s="54"/>
      <c r="J16" s="209"/>
      <c r="K16" s="177"/>
      <c r="L16" s="177"/>
      <c r="M16" s="177">
        <v>3</v>
      </c>
      <c r="N16" s="177"/>
      <c r="O16" s="177"/>
      <c r="P16" s="177"/>
      <c r="Q16" s="177">
        <f t="shared" ref="Q16" si="10">SUM(J16:P17)</f>
        <v>3</v>
      </c>
      <c r="R16" s="179">
        <v>1.0194444444444444</v>
      </c>
      <c r="S16" s="55"/>
      <c r="T16" s="179">
        <f t="shared" si="2"/>
        <v>3.125E-2</v>
      </c>
      <c r="U16" s="179">
        <f>R16+T16</f>
        <v>1.0506944444444444</v>
      </c>
      <c r="V16" s="177">
        <f>RANK(U16,$U$10:$U$25,1)</f>
        <v>8</v>
      </c>
      <c r="W16" s="181">
        <f t="shared" ref="W16" si="11">U16/$E$29</f>
        <v>1.8451219512195121</v>
      </c>
      <c r="X16" s="183" t="s">
        <v>84</v>
      </c>
    </row>
    <row r="17" spans="2:24" ht="21.75" customHeight="1" thickBot="1" x14ac:dyDescent="0.25">
      <c r="B17" s="189"/>
      <c r="C17" s="52" t="s">
        <v>61</v>
      </c>
      <c r="D17" s="53" t="s">
        <v>73</v>
      </c>
      <c r="E17" s="23" t="s">
        <v>12</v>
      </c>
      <c r="F17" s="23">
        <f t="shared" si="0"/>
        <v>0.1</v>
      </c>
      <c r="G17" s="174"/>
      <c r="H17" s="174"/>
      <c r="I17" s="54"/>
      <c r="J17" s="210"/>
      <c r="K17" s="178"/>
      <c r="L17" s="178"/>
      <c r="M17" s="178"/>
      <c r="N17" s="178"/>
      <c r="O17" s="178"/>
      <c r="P17" s="178"/>
      <c r="Q17" s="178"/>
      <c r="R17" s="180"/>
      <c r="S17" s="55"/>
      <c r="T17" s="180"/>
      <c r="U17" s="180"/>
      <c r="V17" s="178"/>
      <c r="W17" s="182"/>
      <c r="X17" s="184"/>
    </row>
    <row r="18" spans="2:24" ht="21.75" customHeight="1" thickBot="1" x14ac:dyDescent="0.25">
      <c r="B18" s="200">
        <v>5</v>
      </c>
      <c r="C18" s="41" t="s">
        <v>63</v>
      </c>
      <c r="D18" s="23" t="s">
        <v>124</v>
      </c>
      <c r="E18" s="23" t="s">
        <v>108</v>
      </c>
      <c r="F18" s="23">
        <f t="shared" ref="F18:F25" si="12">IF(E18="МС",100,IF(E18="КМС",30,IF(OR(E18="1",E18="I"),10,IF(OR(E18="2",E18="II"),3,IF(OR(E18="3",E18="III"),1,IF(E18="1ю",1,IF(E18="2ю",0.3,IF(E18="3ю",0.1,IF(E18="б/р",0)))))))))</f>
        <v>1</v>
      </c>
      <c r="G18" s="174">
        <f>(F18+F19)/2</f>
        <v>1</v>
      </c>
      <c r="H18" s="174" t="s">
        <v>98</v>
      </c>
      <c r="I18" s="23"/>
      <c r="J18" s="177"/>
      <c r="K18" s="177"/>
      <c r="L18" s="177"/>
      <c r="M18" s="177"/>
      <c r="N18" s="177"/>
      <c r="O18" s="177"/>
      <c r="P18" s="177"/>
      <c r="Q18" s="177">
        <f t="shared" ref="Q18" si="13">SUM(J18:P19)</f>
        <v>0</v>
      </c>
      <c r="R18" s="179">
        <v>0.90972222222222221</v>
      </c>
      <c r="S18" s="72"/>
      <c r="T18" s="179">
        <f t="shared" si="2"/>
        <v>0</v>
      </c>
      <c r="U18" s="179">
        <f t="shared" ref="U18:U24" si="14">T18+R18</f>
        <v>0.90972222222222221</v>
      </c>
      <c r="V18" s="177">
        <f>RANK(U18,$U$10:$U$25,1)</f>
        <v>5</v>
      </c>
      <c r="W18" s="181">
        <f>U18/$E$29</f>
        <v>1.5975609756097562</v>
      </c>
      <c r="X18" s="183" t="s">
        <v>84</v>
      </c>
    </row>
    <row r="19" spans="2:24" ht="25.5" customHeight="1" thickBot="1" x14ac:dyDescent="0.25">
      <c r="B19" s="200"/>
      <c r="C19" s="41" t="s">
        <v>64</v>
      </c>
      <c r="D19" s="23" t="s">
        <v>79</v>
      </c>
      <c r="E19" s="23" t="s">
        <v>108</v>
      </c>
      <c r="F19" s="23">
        <f t="shared" si="12"/>
        <v>1</v>
      </c>
      <c r="G19" s="174"/>
      <c r="H19" s="174"/>
      <c r="I19" s="23"/>
      <c r="J19" s="212"/>
      <c r="K19" s="212"/>
      <c r="L19" s="212"/>
      <c r="M19" s="212"/>
      <c r="N19" s="212"/>
      <c r="O19" s="212"/>
      <c r="P19" s="212"/>
      <c r="Q19" s="178"/>
      <c r="R19" s="211"/>
      <c r="S19" s="71"/>
      <c r="T19" s="211"/>
      <c r="U19" s="211"/>
      <c r="V19" s="212"/>
      <c r="W19" s="195"/>
      <c r="X19" s="208"/>
    </row>
    <row r="20" spans="2:24" ht="25.5" customHeight="1" thickBot="1" x14ac:dyDescent="0.25">
      <c r="B20" s="191">
        <v>6</v>
      </c>
      <c r="C20" s="93" t="s">
        <v>65</v>
      </c>
      <c r="D20" s="85" t="s">
        <v>118</v>
      </c>
      <c r="E20" s="85" t="s">
        <v>119</v>
      </c>
      <c r="F20" s="85">
        <f t="shared" si="12"/>
        <v>10</v>
      </c>
      <c r="G20" s="187">
        <f t="shared" ref="G20" si="15">(F20+F21)/2</f>
        <v>5</v>
      </c>
      <c r="H20" s="193" t="s">
        <v>107</v>
      </c>
      <c r="I20" s="94"/>
      <c r="J20" s="193"/>
      <c r="K20" s="193"/>
      <c r="L20" s="193"/>
      <c r="M20" s="193"/>
      <c r="N20" s="193"/>
      <c r="O20" s="95"/>
      <c r="P20" s="193"/>
      <c r="Q20" s="193">
        <f t="shared" ref="Q20:Q24" si="16">SUM(J20:P21)</f>
        <v>0</v>
      </c>
      <c r="R20" s="202">
        <v>0.64513888888888882</v>
      </c>
      <c r="S20" s="96"/>
      <c r="T20" s="202">
        <f t="shared" si="2"/>
        <v>0</v>
      </c>
      <c r="U20" s="202">
        <f t="shared" si="14"/>
        <v>0.64513888888888882</v>
      </c>
      <c r="V20" s="193">
        <f>RANK(U20,$U$10:$U$25,1)</f>
        <v>2</v>
      </c>
      <c r="W20" s="206">
        <f>U20/$E$29</f>
        <v>1.1329268292682926</v>
      </c>
      <c r="X20" s="185" t="s">
        <v>11</v>
      </c>
    </row>
    <row r="21" spans="2:24" ht="25.5" customHeight="1" thickBot="1" x14ac:dyDescent="0.25">
      <c r="B21" s="192"/>
      <c r="C21" s="93" t="s">
        <v>66</v>
      </c>
      <c r="D21" s="85" t="s">
        <v>141</v>
      </c>
      <c r="E21" s="85" t="s">
        <v>30</v>
      </c>
      <c r="F21" s="85">
        <f t="shared" si="12"/>
        <v>0</v>
      </c>
      <c r="G21" s="187"/>
      <c r="H21" s="194"/>
      <c r="I21" s="94"/>
      <c r="J21" s="194"/>
      <c r="K21" s="194"/>
      <c r="L21" s="194"/>
      <c r="M21" s="194"/>
      <c r="N21" s="194"/>
      <c r="O21" s="97"/>
      <c r="P21" s="194"/>
      <c r="Q21" s="194"/>
      <c r="R21" s="203"/>
      <c r="S21" s="96"/>
      <c r="T21" s="204"/>
      <c r="U21" s="204"/>
      <c r="V21" s="205"/>
      <c r="W21" s="207"/>
      <c r="X21" s="186"/>
    </row>
    <row r="22" spans="2:24" ht="25.5" customHeight="1" thickBot="1" x14ac:dyDescent="0.25">
      <c r="B22" s="188">
        <v>7</v>
      </c>
      <c r="C22" s="41" t="s">
        <v>67</v>
      </c>
      <c r="D22" s="23" t="s">
        <v>49</v>
      </c>
      <c r="E22" s="23" t="s">
        <v>30</v>
      </c>
      <c r="F22" s="23">
        <f t="shared" si="12"/>
        <v>0</v>
      </c>
      <c r="G22" s="174">
        <f t="shared" ref="G22" si="17">(F22+F23)/2</f>
        <v>0</v>
      </c>
      <c r="H22" s="177" t="s">
        <v>38</v>
      </c>
      <c r="I22" s="78"/>
      <c r="J22" s="177">
        <v>3</v>
      </c>
      <c r="K22" s="177"/>
      <c r="L22" s="177"/>
      <c r="M22" s="177"/>
      <c r="N22" s="177"/>
      <c r="O22" s="177"/>
      <c r="P22" s="177"/>
      <c r="Q22" s="177">
        <f t="shared" si="16"/>
        <v>3</v>
      </c>
      <c r="R22" s="179">
        <v>0.94305555555555554</v>
      </c>
      <c r="S22" s="72"/>
      <c r="T22" s="190">
        <f t="shared" si="2"/>
        <v>3.125E-2</v>
      </c>
      <c r="U22" s="190">
        <f t="shared" si="14"/>
        <v>0.97430555555555554</v>
      </c>
      <c r="V22" s="174">
        <f>RANK(U22,$U$10:$U$25,1)</f>
        <v>7</v>
      </c>
      <c r="W22" s="175">
        <f>U22/$E$29</f>
        <v>1.7109756097560975</v>
      </c>
      <c r="X22" s="176" t="s">
        <v>84</v>
      </c>
    </row>
    <row r="23" spans="2:24" ht="25.5" customHeight="1" thickBot="1" x14ac:dyDescent="0.25">
      <c r="B23" s="189"/>
      <c r="C23" s="41" t="s">
        <v>68</v>
      </c>
      <c r="D23" s="23" t="s">
        <v>50</v>
      </c>
      <c r="E23" s="23" t="s">
        <v>30</v>
      </c>
      <c r="F23" s="23">
        <f t="shared" si="12"/>
        <v>0</v>
      </c>
      <c r="G23" s="174"/>
      <c r="H23" s="178"/>
      <c r="I23" s="78"/>
      <c r="J23" s="178"/>
      <c r="K23" s="178"/>
      <c r="L23" s="178"/>
      <c r="M23" s="178"/>
      <c r="N23" s="178"/>
      <c r="O23" s="178"/>
      <c r="P23" s="178"/>
      <c r="Q23" s="178"/>
      <c r="R23" s="180"/>
      <c r="S23" s="72"/>
      <c r="T23" s="190"/>
      <c r="U23" s="190"/>
      <c r="V23" s="174"/>
      <c r="W23" s="175"/>
      <c r="X23" s="176"/>
    </row>
    <row r="24" spans="2:24" ht="25.5" customHeight="1" thickBot="1" x14ac:dyDescent="0.25">
      <c r="B24" s="188">
        <v>8</v>
      </c>
      <c r="C24" s="41" t="s">
        <v>173</v>
      </c>
      <c r="D24" s="23" t="s">
        <v>77</v>
      </c>
      <c r="E24" s="23" t="s">
        <v>13</v>
      </c>
      <c r="F24" s="23">
        <f t="shared" si="12"/>
        <v>0.3</v>
      </c>
      <c r="G24" s="174">
        <f t="shared" ref="G24" si="18">(F24+F25)/2</f>
        <v>0.3</v>
      </c>
      <c r="H24" s="177" t="s">
        <v>98</v>
      </c>
      <c r="I24" s="78"/>
      <c r="J24" s="177">
        <v>3</v>
      </c>
      <c r="K24" s="177"/>
      <c r="L24" s="177"/>
      <c r="M24" s="177"/>
      <c r="N24" s="177"/>
      <c r="O24" s="177"/>
      <c r="P24" s="177"/>
      <c r="Q24" s="177">
        <f t="shared" si="16"/>
        <v>3</v>
      </c>
      <c r="R24" s="179">
        <v>0.91805555555555562</v>
      </c>
      <c r="S24" s="72"/>
      <c r="T24" s="179">
        <f t="shared" si="2"/>
        <v>3.125E-2</v>
      </c>
      <c r="U24" s="179">
        <f t="shared" si="14"/>
        <v>0.94930555555555562</v>
      </c>
      <c r="V24" s="177">
        <f>RANK(U24,$U$10:$U$25,1)</f>
        <v>6</v>
      </c>
      <c r="W24" s="181">
        <f>U24/$E$29</f>
        <v>1.6670731707317075</v>
      </c>
      <c r="X24" s="183" t="s">
        <v>84</v>
      </c>
    </row>
    <row r="25" spans="2:24" ht="26.25" customHeight="1" thickBot="1" x14ac:dyDescent="0.25">
      <c r="B25" s="189"/>
      <c r="C25" s="41" t="s">
        <v>174</v>
      </c>
      <c r="D25" s="23" t="s">
        <v>78</v>
      </c>
      <c r="E25" s="23" t="s">
        <v>13</v>
      </c>
      <c r="F25" s="23">
        <f t="shared" si="12"/>
        <v>0.3</v>
      </c>
      <c r="G25" s="174"/>
      <c r="H25" s="178"/>
      <c r="I25" s="78"/>
      <c r="J25" s="178"/>
      <c r="K25" s="178"/>
      <c r="L25" s="178"/>
      <c r="M25" s="178"/>
      <c r="N25" s="178"/>
      <c r="O25" s="178"/>
      <c r="P25" s="178"/>
      <c r="Q25" s="178"/>
      <c r="R25" s="180"/>
      <c r="S25" s="72"/>
      <c r="T25" s="180"/>
      <c r="U25" s="180"/>
      <c r="V25" s="178"/>
      <c r="W25" s="182"/>
      <c r="X25" s="184"/>
    </row>
    <row r="26" spans="2:24" s="1" customFormat="1" x14ac:dyDescent="0.2">
      <c r="C26" s="3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"/>
      <c r="S26" s="4"/>
      <c r="T26" s="9"/>
      <c r="U26" s="5"/>
      <c r="V26" s="4"/>
      <c r="W26" s="4"/>
      <c r="X26" s="4"/>
    </row>
    <row r="27" spans="2:24" s="1" customFormat="1" ht="36" customHeight="1" x14ac:dyDescent="0.2">
      <c r="C27" s="38"/>
      <c r="D27" s="135" t="s">
        <v>21</v>
      </c>
      <c r="E27" s="135"/>
      <c r="F27" s="31">
        <f>SUM(F10:F25)*2</f>
        <v>33.400000000000006</v>
      </c>
      <c r="G27" s="31"/>
      <c r="H27" s="4"/>
      <c r="I27" s="6"/>
      <c r="J27" s="6"/>
      <c r="K27" s="6"/>
      <c r="L27" s="6"/>
      <c r="M27" s="6"/>
      <c r="N27" s="6"/>
      <c r="O27" s="6"/>
      <c r="P27" s="6"/>
      <c r="Q27" s="6"/>
      <c r="R27" s="136" t="s">
        <v>24</v>
      </c>
      <c r="S27" s="137"/>
      <c r="T27" s="138"/>
      <c r="U27" s="5"/>
      <c r="V27" s="4"/>
      <c r="W27" s="4"/>
      <c r="X27" s="4"/>
    </row>
    <row r="28" spans="2:24" s="1" customFormat="1" ht="18" customHeight="1" x14ac:dyDescent="0.2">
      <c r="C28" s="38"/>
      <c r="D28" s="51" t="s">
        <v>85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"/>
      <c r="R28" s="32">
        <v>2</v>
      </c>
      <c r="S28" s="32"/>
      <c r="T28" s="34" t="s">
        <v>135</v>
      </c>
      <c r="U28" s="5"/>
      <c r="V28" s="4"/>
      <c r="W28" s="4"/>
      <c r="X28" s="4"/>
    </row>
    <row r="29" spans="2:24" s="1" customFormat="1" ht="18.75" customHeight="1" x14ac:dyDescent="0.2">
      <c r="C29" s="38"/>
      <c r="D29" s="30" t="s">
        <v>22</v>
      </c>
      <c r="E29" s="139">
        <f>U10</f>
        <v>0.56944444444444442</v>
      </c>
      <c r="F29" s="140"/>
      <c r="G29" s="31"/>
      <c r="H29" s="4"/>
      <c r="I29" s="4"/>
      <c r="J29" s="4"/>
      <c r="K29" s="4"/>
      <c r="L29" s="4"/>
      <c r="M29" s="4"/>
      <c r="N29" s="4"/>
      <c r="O29" s="4"/>
      <c r="P29" s="4"/>
      <c r="Q29" s="6"/>
      <c r="R29" s="32" t="s">
        <v>11</v>
      </c>
      <c r="S29" s="32"/>
      <c r="T29" s="34" t="s">
        <v>134</v>
      </c>
      <c r="U29" s="5"/>
      <c r="V29" s="4"/>
      <c r="W29" s="4"/>
      <c r="X29" s="4"/>
    </row>
    <row r="30" spans="2:24" s="1" customFormat="1" x14ac:dyDescent="0.2">
      <c r="C30" s="3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6"/>
      <c r="R30" s="32" t="s">
        <v>13</v>
      </c>
      <c r="S30" s="32"/>
      <c r="T30" s="34" t="s">
        <v>84</v>
      </c>
      <c r="U30" s="5"/>
      <c r="V30" s="4"/>
      <c r="W30" s="4"/>
      <c r="X30" s="4"/>
    </row>
    <row r="31" spans="2:24" s="1" customFormat="1" x14ac:dyDescent="0.2">
      <c r="C31" s="3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32" t="s">
        <v>12</v>
      </c>
      <c r="S31" s="32"/>
      <c r="T31" s="34" t="s">
        <v>84</v>
      </c>
      <c r="U31" s="5"/>
      <c r="V31" s="4"/>
      <c r="W31" s="4"/>
      <c r="X31" s="4"/>
    </row>
    <row r="32" spans="2:24" s="1" customFormat="1" x14ac:dyDescent="0.2">
      <c r="C32" s="3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9"/>
      <c r="S32" s="4"/>
      <c r="T32" s="9"/>
      <c r="U32" s="5"/>
      <c r="V32" s="4"/>
      <c r="W32" s="4"/>
      <c r="X32" s="4"/>
    </row>
    <row r="33" spans="3:24" s="1" customFormat="1" x14ac:dyDescent="0.2">
      <c r="C33" s="141" t="s">
        <v>28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4"/>
      <c r="T33" s="5"/>
      <c r="U33" s="5"/>
      <c r="V33" s="4"/>
      <c r="W33" s="4"/>
      <c r="X33" s="4"/>
    </row>
    <row r="34" spans="3:24" s="1" customFormat="1" x14ac:dyDescent="0.2">
      <c r="C34" s="39"/>
      <c r="D34" s="28"/>
      <c r="E34" s="28"/>
      <c r="F34" s="28"/>
      <c r="G34" s="28"/>
      <c r="H34" s="28"/>
      <c r="I34" s="28"/>
      <c r="J34" s="28"/>
      <c r="K34" s="31"/>
      <c r="L34" s="28"/>
      <c r="M34" s="28"/>
      <c r="N34" s="28"/>
      <c r="O34" s="28"/>
      <c r="P34" s="28"/>
      <c r="Q34" s="28"/>
      <c r="R34" s="14"/>
      <c r="S34" s="4"/>
      <c r="T34" s="5"/>
      <c r="U34" s="5"/>
      <c r="V34" s="4"/>
      <c r="W34" s="4"/>
      <c r="X34" s="4"/>
    </row>
    <row r="35" spans="3:24" s="1" customFormat="1" x14ac:dyDescent="0.2">
      <c r="C35" s="3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9"/>
      <c r="S35" s="4"/>
      <c r="T35" s="5"/>
      <c r="U35" s="5"/>
      <c r="V35" s="4"/>
      <c r="W35" s="4"/>
      <c r="X35" s="4"/>
    </row>
    <row r="36" spans="3:24" s="1" customFormat="1" ht="12.75" customHeight="1" x14ac:dyDescent="0.2">
      <c r="C36" s="141" t="s">
        <v>95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5"/>
      <c r="V36" s="4"/>
      <c r="W36" s="4"/>
      <c r="X36" s="4"/>
    </row>
    <row r="37" spans="3:24" s="1" customFormat="1" x14ac:dyDescent="0.2"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9"/>
      <c r="S37" s="4"/>
      <c r="T37" s="9"/>
      <c r="U37" s="5"/>
      <c r="V37" s="4"/>
      <c r="W37" s="4"/>
      <c r="X37" s="4"/>
    </row>
  </sheetData>
  <mergeCells count="170">
    <mergeCell ref="C1:Y1"/>
    <mergeCell ref="C2:Y2"/>
    <mergeCell ref="C3:Y3"/>
    <mergeCell ref="C4:X4"/>
    <mergeCell ref="E5:P5"/>
    <mergeCell ref="B7:B9"/>
    <mergeCell ref="C7:C9"/>
    <mergeCell ref="D7:D9"/>
    <mergeCell ref="E7:E9"/>
    <mergeCell ref="F7:F9"/>
    <mergeCell ref="X7:X9"/>
    <mergeCell ref="I8:I9"/>
    <mergeCell ref="J8:J9"/>
    <mergeCell ref="K8:K9"/>
    <mergeCell ref="L8:L9"/>
    <mergeCell ref="P8:P9"/>
    <mergeCell ref="S8:S9"/>
    <mergeCell ref="H7:H9"/>
    <mergeCell ref="J7:P7"/>
    <mergeCell ref="Q7:Q9"/>
    <mergeCell ref="R7:R9"/>
    <mergeCell ref="T7:T9"/>
    <mergeCell ref="U7:U9"/>
    <mergeCell ref="M8:M9"/>
    <mergeCell ref="E29:F29"/>
    <mergeCell ref="C33:R33"/>
    <mergeCell ref="C36:T36"/>
    <mergeCell ref="G7:G9"/>
    <mergeCell ref="H12:H13"/>
    <mergeCell ref="H14:H15"/>
    <mergeCell ref="J10:J11"/>
    <mergeCell ref="K10:K11"/>
    <mergeCell ref="V7:V9"/>
    <mergeCell ref="G10:G11"/>
    <mergeCell ref="J18:J19"/>
    <mergeCell ref="K18:K19"/>
    <mergeCell ref="L18:L19"/>
    <mergeCell ref="P18:P19"/>
    <mergeCell ref="U12:U13"/>
    <mergeCell ref="V12:V13"/>
    <mergeCell ref="N14:N15"/>
    <mergeCell ref="O14:O15"/>
    <mergeCell ref="Q18:Q19"/>
    <mergeCell ref="R18:R19"/>
    <mergeCell ref="T18:T19"/>
    <mergeCell ref="M18:M19"/>
    <mergeCell ref="N18:N19"/>
    <mergeCell ref="O18:O19"/>
    <mergeCell ref="D27:E27"/>
    <mergeCell ref="R27:T27"/>
    <mergeCell ref="X10:X11"/>
    <mergeCell ref="J12:J13"/>
    <mergeCell ref="K12:K13"/>
    <mergeCell ref="L12:L13"/>
    <mergeCell ref="P12:P13"/>
    <mergeCell ref="Q12:Q13"/>
    <mergeCell ref="R12:R13"/>
    <mergeCell ref="T12:T13"/>
    <mergeCell ref="L10:L11"/>
    <mergeCell ref="P10:P11"/>
    <mergeCell ref="Q10:Q11"/>
    <mergeCell ref="R10:R11"/>
    <mergeCell ref="T10:T11"/>
    <mergeCell ref="U10:U11"/>
    <mergeCell ref="O10:O11"/>
    <mergeCell ref="X14:X15"/>
    <mergeCell ref="X12:X13"/>
    <mergeCell ref="J14:J15"/>
    <mergeCell ref="K14:K15"/>
    <mergeCell ref="L14:L15"/>
    <mergeCell ref="P14:P15"/>
    <mergeCell ref="Q14:Q15"/>
    <mergeCell ref="N8:N9"/>
    <mergeCell ref="O8:O9"/>
    <mergeCell ref="M10:M11"/>
    <mergeCell ref="N10:N11"/>
    <mergeCell ref="T14:T15"/>
    <mergeCell ref="U14:U15"/>
    <mergeCell ref="V14:V15"/>
    <mergeCell ref="W14:W15"/>
    <mergeCell ref="V10:V11"/>
    <mergeCell ref="W10:W11"/>
    <mergeCell ref="W7:W9"/>
    <mergeCell ref="M12:M13"/>
    <mergeCell ref="N12:N13"/>
    <mergeCell ref="O12:O13"/>
    <mergeCell ref="M14:M15"/>
    <mergeCell ref="X18:X19"/>
    <mergeCell ref="B16:B17"/>
    <mergeCell ref="G16:G17"/>
    <mergeCell ref="H16:H17"/>
    <mergeCell ref="J16:J17"/>
    <mergeCell ref="K16:K17"/>
    <mergeCell ref="U18:U19"/>
    <mergeCell ref="V18:V19"/>
    <mergeCell ref="B18:B19"/>
    <mergeCell ref="H18:H19"/>
    <mergeCell ref="G18:G19"/>
    <mergeCell ref="R16:R17"/>
    <mergeCell ref="T16:T17"/>
    <mergeCell ref="U16:U17"/>
    <mergeCell ref="V16:V17"/>
    <mergeCell ref="W16:W17"/>
    <mergeCell ref="X16:X17"/>
    <mergeCell ref="L16:L17"/>
    <mergeCell ref="M16:M17"/>
    <mergeCell ref="N16:N17"/>
    <mergeCell ref="O16:O17"/>
    <mergeCell ref="P16:P17"/>
    <mergeCell ref="Q16:Q17"/>
    <mergeCell ref="C5:D5"/>
    <mergeCell ref="B20:B21"/>
    <mergeCell ref="H20:H21"/>
    <mergeCell ref="J20:J21"/>
    <mergeCell ref="K20:K21"/>
    <mergeCell ref="L20:L21"/>
    <mergeCell ref="M20:M21"/>
    <mergeCell ref="N20:N21"/>
    <mergeCell ref="W18:W19"/>
    <mergeCell ref="W12:W13"/>
    <mergeCell ref="B10:B11"/>
    <mergeCell ref="H10:H11"/>
    <mergeCell ref="B12:B13"/>
    <mergeCell ref="B14:B15"/>
    <mergeCell ref="G12:G13"/>
    <mergeCell ref="G14:G15"/>
    <mergeCell ref="P20:P21"/>
    <mergeCell ref="Q20:Q21"/>
    <mergeCell ref="R20:R21"/>
    <mergeCell ref="T20:T21"/>
    <mergeCell ref="U20:U21"/>
    <mergeCell ref="V20:V21"/>
    <mergeCell ref="W20:W21"/>
    <mergeCell ref="R14:R15"/>
    <mergeCell ref="X20:X21"/>
    <mergeCell ref="G20:G21"/>
    <mergeCell ref="G22:G23"/>
    <mergeCell ref="G24:G25"/>
    <mergeCell ref="B22:B23"/>
    <mergeCell ref="H22:H23"/>
    <mergeCell ref="J22:J23"/>
    <mergeCell ref="K22:K23"/>
    <mergeCell ref="L22:L23"/>
    <mergeCell ref="M22:M23"/>
    <mergeCell ref="N22:N23"/>
    <mergeCell ref="B24:B25"/>
    <mergeCell ref="H24:H25"/>
    <mergeCell ref="J24:J25"/>
    <mergeCell ref="K24:K25"/>
    <mergeCell ref="L24:L25"/>
    <mergeCell ref="M24:M25"/>
    <mergeCell ref="N24:N25"/>
    <mergeCell ref="O22:O23"/>
    <mergeCell ref="P22:P23"/>
    <mergeCell ref="Q22:Q23"/>
    <mergeCell ref="R22:R23"/>
    <mergeCell ref="T22:T23"/>
    <mergeCell ref="U22:U23"/>
    <mergeCell ref="V22:V23"/>
    <mergeCell ref="W22:W23"/>
    <mergeCell ref="X22:X23"/>
    <mergeCell ref="O24:O25"/>
    <mergeCell ref="P24:P25"/>
    <mergeCell ref="Q24:Q25"/>
    <mergeCell ref="R24:R25"/>
    <mergeCell ref="T24:T25"/>
    <mergeCell ref="U24:U25"/>
    <mergeCell ref="V24:V25"/>
    <mergeCell ref="W24:W25"/>
    <mergeCell ref="X24:X25"/>
  </mergeCells>
  <hyperlinks>
    <hyperlink ref="D28" r:id="rId1"/>
  </hyperlinks>
  <pageMargins left="0.75" right="0.75" top="1" bottom="1" header="0.5" footer="0.5"/>
  <pageSetup paperSize="9" scale="5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Ж 8-10</vt:lpstr>
      <vt:lpstr>М 8-10</vt:lpstr>
      <vt:lpstr>М 11-13</vt:lpstr>
      <vt:lpstr>Ж 11-13</vt:lpstr>
      <vt:lpstr>М 14-15</vt:lpstr>
      <vt:lpstr>Ж 14-15</vt:lpstr>
      <vt:lpstr>М 16-18</vt:lpstr>
      <vt:lpstr>Ж 16-18</vt:lpstr>
      <vt:lpstr>связки мужские</vt:lpstr>
      <vt:lpstr>связки смешанные</vt:lpstr>
      <vt:lpstr>'Ж 11-13'!Область_печати</vt:lpstr>
      <vt:lpstr>'Ж 14-15'!Область_печати</vt:lpstr>
      <vt:lpstr>'Ж 16-18'!Область_печати</vt:lpstr>
      <vt:lpstr>'Ж 8-10'!Область_печати</vt:lpstr>
      <vt:lpstr>'М 11-13'!Область_печати</vt:lpstr>
      <vt:lpstr>'М 14-15'!Область_печати</vt:lpstr>
      <vt:lpstr>'М 16-18'!Область_печати</vt:lpstr>
      <vt:lpstr>'М 8-10'!Область_печати</vt:lpstr>
      <vt:lpstr>'связки мужские'!Область_печати</vt:lpstr>
      <vt:lpstr>'связки смешанные'!Область_печати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Трофимов</dc:creator>
  <cp:lastModifiedBy>ДЮСШ</cp:lastModifiedBy>
  <cp:lastPrinted>2014-02-17T23:42:55Z</cp:lastPrinted>
  <dcterms:created xsi:type="dcterms:W3CDTF">2009-04-23T11:57:02Z</dcterms:created>
  <dcterms:modified xsi:type="dcterms:W3CDTF">2014-02-22T07:01:38Z</dcterms:modified>
</cp:coreProperties>
</file>